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/>
  </bookViews>
  <sheets>
    <sheet name="Приложение 1" sheetId="32" r:id="rId1"/>
    <sheet name="Приложение 2" sheetId="34" r:id="rId2"/>
    <sheet name="Приложение 3" sheetId="45" r:id="rId3"/>
    <sheet name="Приложение 4" sheetId="28" r:id="rId4"/>
    <sheet name="Приложение 5" sheetId="29" r:id="rId5"/>
    <sheet name="Приложение 6" sheetId="48" r:id="rId6"/>
  </sheets>
  <definedNames>
    <definedName name="_xlnm.Print_Area" localSheetId="2">'Приложение 3'!$A$1:$F$317</definedName>
    <definedName name="_xlnm.Print_Area" localSheetId="4">'Приложение 5'!$A$1:$H$207</definedName>
  </definedNames>
  <calcPr calcId="124519"/>
</workbook>
</file>

<file path=xl/calcChain.xml><?xml version="1.0" encoding="utf-8"?>
<calcChain xmlns="http://schemas.openxmlformats.org/spreadsheetml/2006/main">
  <c r="D85" i="32"/>
  <c r="E85"/>
  <c r="C85"/>
  <c r="D120"/>
  <c r="E120"/>
  <c r="C120"/>
  <c r="C119" s="1"/>
  <c r="E122"/>
  <c r="E121"/>
  <c r="E123"/>
  <c r="E119" s="1"/>
  <c r="D119"/>
  <c r="E273" i="45" l="1"/>
  <c r="F273"/>
  <c r="E272"/>
  <c r="F272"/>
  <c r="E267"/>
  <c r="F267"/>
  <c r="E263"/>
  <c r="F263"/>
  <c r="E262"/>
  <c r="F262"/>
  <c r="E266"/>
  <c r="F266"/>
  <c r="E163"/>
  <c r="F163"/>
  <c r="E228"/>
  <c r="F228"/>
  <c r="D228"/>
  <c r="D227" s="1"/>
  <c r="D231"/>
  <c r="D229"/>
  <c r="E105"/>
  <c r="F105"/>
  <c r="D106"/>
  <c r="D119"/>
  <c r="D114"/>
  <c r="D112"/>
  <c r="D107"/>
  <c r="E154"/>
  <c r="E153" s="1"/>
  <c r="E149" s="1"/>
  <c r="F154"/>
  <c r="D149"/>
  <c r="F153"/>
  <c r="E151"/>
  <c r="F151"/>
  <c r="E150"/>
  <c r="F150"/>
  <c r="F149"/>
  <c r="D154"/>
  <c r="E145"/>
  <c r="F145"/>
  <c r="E144"/>
  <c r="F144"/>
  <c r="E143"/>
  <c r="F143"/>
  <c r="E141"/>
  <c r="F141"/>
  <c r="E140"/>
  <c r="F140"/>
  <c r="E137"/>
  <c r="F137"/>
  <c r="E136"/>
  <c r="F136"/>
  <c r="E135"/>
  <c r="F135"/>
  <c r="E133"/>
  <c r="F133"/>
  <c r="E132"/>
  <c r="F132"/>
  <c r="E125"/>
  <c r="F125"/>
  <c r="E124"/>
  <c r="F124"/>
  <c r="E119"/>
  <c r="F119"/>
  <c r="E114"/>
  <c r="F114"/>
  <c r="E112"/>
  <c r="F112"/>
  <c r="E107"/>
  <c r="F107"/>
  <c r="E106"/>
  <c r="F106"/>
  <c r="E101"/>
  <c r="F101"/>
  <c r="E100"/>
  <c r="F100"/>
  <c r="E96"/>
  <c r="F96"/>
  <c r="E95"/>
  <c r="F95"/>
  <c r="E91"/>
  <c r="F91"/>
  <c r="E90"/>
  <c r="F90"/>
  <c r="E80"/>
  <c r="F80"/>
  <c r="E79"/>
  <c r="F79"/>
  <c r="E75"/>
  <c r="F75"/>
  <c r="E72"/>
  <c r="F72"/>
  <c r="E71"/>
  <c r="F71"/>
  <c r="E57"/>
  <c r="F57"/>
  <c r="E49"/>
  <c r="F49"/>
  <c r="E48"/>
  <c r="F48"/>
  <c r="E45"/>
  <c r="F45"/>
  <c r="E44"/>
  <c r="F44"/>
  <c r="E34"/>
  <c r="F34"/>
  <c r="E33"/>
  <c r="F33"/>
  <c r="E31"/>
  <c r="F31"/>
  <c r="E28"/>
  <c r="F28"/>
  <c r="E21"/>
  <c r="F21"/>
  <c r="E20"/>
  <c r="F20"/>
  <c r="E19"/>
  <c r="F19"/>
  <c r="E227"/>
  <c r="F227"/>
  <c r="E309"/>
  <c r="F309"/>
  <c r="E314"/>
  <c r="F314"/>
  <c r="D233"/>
  <c r="E231"/>
  <c r="F231"/>
  <c r="E229"/>
  <c r="F229"/>
  <c r="E206"/>
  <c r="F206"/>
  <c r="D181"/>
  <c r="E183"/>
  <c r="F183"/>
  <c r="E186"/>
  <c r="F186"/>
  <c r="D186"/>
  <c r="D20"/>
  <c r="E239"/>
  <c r="F239"/>
  <c r="D239"/>
  <c r="D240"/>
  <c r="D252"/>
  <c r="D246"/>
  <c r="E243"/>
  <c r="F243"/>
  <c r="E240"/>
  <c r="F240"/>
  <c r="D234"/>
  <c r="D213"/>
  <c r="D206"/>
  <c r="D193"/>
  <c r="D190"/>
  <c r="D183"/>
  <c r="D179"/>
  <c r="D168"/>
  <c r="E161"/>
  <c r="E164"/>
  <c r="D164"/>
  <c r="D161"/>
  <c r="D151"/>
  <c r="D141"/>
  <c r="D137"/>
  <c r="D133"/>
  <c r="D125"/>
  <c r="D101"/>
  <c r="D91"/>
  <c r="D80"/>
  <c r="D75"/>
  <c r="D72"/>
  <c r="D57"/>
  <c r="E234"/>
  <c r="F234"/>
  <c r="C93" i="32"/>
  <c r="E94"/>
  <c r="D101"/>
  <c r="D93"/>
  <c r="G19" i="29"/>
  <c r="F19"/>
  <c r="H65"/>
  <c r="H19" s="1"/>
  <c r="E93" i="32" l="1"/>
  <c r="F237" i="45"/>
  <c r="G70" i="29"/>
  <c r="F70"/>
  <c r="H62" l="1"/>
  <c r="G116"/>
  <c r="F116"/>
  <c r="C34" i="34"/>
  <c r="E30"/>
  <c r="E29" s="1"/>
  <c r="E28" s="1"/>
  <c r="D30"/>
  <c r="D29" s="1"/>
  <c r="D28" s="1"/>
  <c r="C30"/>
  <c r="C29" s="1"/>
  <c r="C28" s="1"/>
  <c r="E25"/>
  <c r="E24" s="1"/>
  <c r="E23" s="1"/>
  <c r="D25"/>
  <c r="D24" s="1"/>
  <c r="D23" s="1"/>
  <c r="C25"/>
  <c r="C24" s="1"/>
  <c r="C23" s="1"/>
  <c r="E36"/>
  <c r="E35" s="1"/>
  <c r="E34" s="1"/>
  <c r="E33" s="1"/>
  <c r="D36"/>
  <c r="D35" s="1"/>
  <c r="D34" s="1"/>
  <c r="D33" s="1"/>
  <c r="C33"/>
  <c r="E21" l="1"/>
  <c r="E19" s="1"/>
  <c r="D21"/>
  <c r="D19" s="1"/>
  <c r="C21"/>
  <c r="C19" s="1"/>
  <c r="G67" i="29" l="1"/>
  <c r="G194"/>
  <c r="H196"/>
  <c r="H197"/>
  <c r="H198"/>
  <c r="H199"/>
  <c r="H200"/>
  <c r="H201"/>
  <c r="H202"/>
  <c r="H203"/>
  <c r="H204"/>
  <c r="H205"/>
  <c r="H206"/>
  <c r="H195"/>
  <c r="H194" s="1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18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71"/>
  <c r="H69"/>
  <c r="H68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3"/>
  <c r="H64"/>
  <c r="H66"/>
  <c r="H20"/>
  <c r="H117"/>
  <c r="E52" i="28"/>
  <c r="E51"/>
  <c r="E50" s="1"/>
  <c r="E48"/>
  <c r="E49"/>
  <c r="E46" s="1"/>
  <c r="E47"/>
  <c r="E45"/>
  <c r="E44"/>
  <c r="E39"/>
  <c r="E40"/>
  <c r="E41"/>
  <c r="E42"/>
  <c r="E38"/>
  <c r="E35"/>
  <c r="E36"/>
  <c r="E34"/>
  <c r="E31"/>
  <c r="E32"/>
  <c r="E30"/>
  <c r="E29" s="1"/>
  <c r="E27"/>
  <c r="E18"/>
  <c r="E19"/>
  <c r="E20"/>
  <c r="E21"/>
  <c r="E22"/>
  <c r="E23"/>
  <c r="E24"/>
  <c r="E17"/>
  <c r="D50"/>
  <c r="D46"/>
  <c r="D43"/>
  <c r="D37"/>
  <c r="D33"/>
  <c r="D29"/>
  <c r="D25"/>
  <c r="D16"/>
  <c r="E43"/>
  <c r="E37"/>
  <c r="E25"/>
  <c r="E205" i="45"/>
  <c r="E181" s="1"/>
  <c r="F316"/>
  <c r="F312"/>
  <c r="F313"/>
  <c r="F311"/>
  <c r="F308"/>
  <c r="F296"/>
  <c r="F297"/>
  <c r="F298"/>
  <c r="F299"/>
  <c r="F300"/>
  <c r="F301"/>
  <c r="F302"/>
  <c r="F303"/>
  <c r="F304"/>
  <c r="F305"/>
  <c r="F306"/>
  <c r="F295"/>
  <c r="F286"/>
  <c r="F287"/>
  <c r="F288"/>
  <c r="F289"/>
  <c r="F290"/>
  <c r="F291"/>
  <c r="F292"/>
  <c r="F293"/>
  <c r="F285"/>
  <c r="F284"/>
  <c r="F282"/>
  <c r="F281"/>
  <c r="F279"/>
  <c r="F278"/>
  <c r="F261"/>
  <c r="F264"/>
  <c r="F265"/>
  <c r="F268"/>
  <c r="F269"/>
  <c r="F270"/>
  <c r="F271"/>
  <c r="F274"/>
  <c r="F275"/>
  <c r="F260"/>
  <c r="E259"/>
  <c r="F256"/>
  <c r="F253"/>
  <c r="F248"/>
  <c r="F249"/>
  <c r="F247"/>
  <c r="F244"/>
  <c r="F242"/>
  <c r="F241"/>
  <c r="F236"/>
  <c r="F235"/>
  <c r="F232"/>
  <c r="F230"/>
  <c r="E255"/>
  <c r="E254" s="1"/>
  <c r="E252"/>
  <c r="E246"/>
  <c r="E245" s="1"/>
  <c r="E233"/>
  <c r="F226"/>
  <c r="F223"/>
  <c r="F222"/>
  <c r="F219"/>
  <c r="F216"/>
  <c r="F215"/>
  <c r="F214"/>
  <c r="F211"/>
  <c r="F210"/>
  <c r="F209"/>
  <c r="F202"/>
  <c r="F203"/>
  <c r="F204"/>
  <c r="F201"/>
  <c r="F198"/>
  <c r="F195"/>
  <c r="F196"/>
  <c r="F194"/>
  <c r="F191"/>
  <c r="F188"/>
  <c r="E225"/>
  <c r="E224" s="1"/>
  <c r="E221"/>
  <c r="E220" s="1"/>
  <c r="E218"/>
  <c r="E217" s="1"/>
  <c r="E213"/>
  <c r="E212" s="1"/>
  <c r="E200"/>
  <c r="E199" s="1"/>
  <c r="E197"/>
  <c r="E193"/>
  <c r="E190"/>
  <c r="E189" s="1"/>
  <c r="E185"/>
  <c r="F184"/>
  <c r="F180"/>
  <c r="F177"/>
  <c r="F174"/>
  <c r="F173"/>
  <c r="F170"/>
  <c r="E179"/>
  <c r="E178" s="1"/>
  <c r="E176"/>
  <c r="E175" s="1"/>
  <c r="E172"/>
  <c r="E171" s="1"/>
  <c r="F142"/>
  <c r="F139"/>
  <c r="F138"/>
  <c r="F134"/>
  <c r="F130"/>
  <c r="F131"/>
  <c r="F129"/>
  <c r="F127"/>
  <c r="F109"/>
  <c r="F110"/>
  <c r="F111"/>
  <c r="F113"/>
  <c r="F115"/>
  <c r="F116"/>
  <c r="F117"/>
  <c r="F118"/>
  <c r="F120"/>
  <c r="F121"/>
  <c r="F122"/>
  <c r="F123"/>
  <c r="F108"/>
  <c r="F104"/>
  <c r="F103"/>
  <c r="F102"/>
  <c r="F98"/>
  <c r="F99"/>
  <c r="F97"/>
  <c r="F94"/>
  <c r="F93"/>
  <c r="F92"/>
  <c r="F87"/>
  <c r="F88"/>
  <c r="F89"/>
  <c r="F86"/>
  <c r="F85"/>
  <c r="F83"/>
  <c r="F82"/>
  <c r="F77"/>
  <c r="F78"/>
  <c r="F76"/>
  <c r="F74"/>
  <c r="F73"/>
  <c r="F51"/>
  <c r="F52"/>
  <c r="F53"/>
  <c r="F54"/>
  <c r="F55"/>
  <c r="F56"/>
  <c r="F50"/>
  <c r="F58"/>
  <c r="F63"/>
  <c r="F62"/>
  <c r="F61"/>
  <c r="F65"/>
  <c r="F66"/>
  <c r="F67"/>
  <c r="F68"/>
  <c r="F69"/>
  <c r="F70"/>
  <c r="F64"/>
  <c r="F47"/>
  <c r="F46"/>
  <c r="F43"/>
  <c r="F41"/>
  <c r="F37"/>
  <c r="F38"/>
  <c r="F39"/>
  <c r="F40"/>
  <c r="F36"/>
  <c r="F35"/>
  <c r="F30"/>
  <c r="F29"/>
  <c r="F25"/>
  <c r="F24"/>
  <c r="E118" i="32"/>
  <c r="E116"/>
  <c r="D117"/>
  <c r="D115"/>
  <c r="E111"/>
  <c r="D110"/>
  <c r="E109"/>
  <c r="E107"/>
  <c r="E105"/>
  <c r="D108"/>
  <c r="D106"/>
  <c r="D104"/>
  <c r="E102"/>
  <c r="E98"/>
  <c r="E96"/>
  <c r="D97"/>
  <c r="D95"/>
  <c r="D92" s="1"/>
  <c r="E91"/>
  <c r="E89"/>
  <c r="D90"/>
  <c r="D88"/>
  <c r="E84"/>
  <c r="D83"/>
  <c r="D82" s="1"/>
  <c r="E80"/>
  <c r="E81"/>
  <c r="E78"/>
  <c r="E79"/>
  <c r="E77"/>
  <c r="D76"/>
  <c r="E75"/>
  <c r="E74"/>
  <c r="D73"/>
  <c r="D72" s="1"/>
  <c r="D71" s="1"/>
  <c r="E70"/>
  <c r="E69"/>
  <c r="D68"/>
  <c r="D67" s="1"/>
  <c r="D66" s="1"/>
  <c r="E63"/>
  <c r="E64"/>
  <c r="E65"/>
  <c r="E62"/>
  <c r="D61"/>
  <c r="D60" s="1"/>
  <c r="E59"/>
  <c r="E57"/>
  <c r="E56"/>
  <c r="D58"/>
  <c r="D55"/>
  <c r="E52"/>
  <c r="D51"/>
  <c r="D50" s="1"/>
  <c r="E49"/>
  <c r="D48"/>
  <c r="D47" s="1"/>
  <c r="E46"/>
  <c r="E44"/>
  <c r="E42"/>
  <c r="E40"/>
  <c r="D45"/>
  <c r="D43"/>
  <c r="D41"/>
  <c r="D39"/>
  <c r="E36"/>
  <c r="E33"/>
  <c r="E30"/>
  <c r="E27"/>
  <c r="D35"/>
  <c r="D32"/>
  <c r="D29"/>
  <c r="D26"/>
  <c r="D25"/>
  <c r="D24" s="1"/>
  <c r="E21"/>
  <c r="E22"/>
  <c r="E23"/>
  <c r="E20"/>
  <c r="D19"/>
  <c r="D18" s="1"/>
  <c r="F307" i="45"/>
  <c r="F283"/>
  <c r="F280" s="1"/>
  <c r="F208"/>
  <c r="F187"/>
  <c r="F207"/>
  <c r="F205" s="1"/>
  <c r="F181" s="1"/>
  <c r="E168"/>
  <c r="E167" s="1"/>
  <c r="F169"/>
  <c r="F128"/>
  <c r="F126"/>
  <c r="F84"/>
  <c r="F81"/>
  <c r="F60"/>
  <c r="F59"/>
  <c r="F32"/>
  <c r="D21"/>
  <c r="F27"/>
  <c r="F26"/>
  <c r="F23"/>
  <c r="F22"/>
  <c r="E160"/>
  <c r="E159" s="1"/>
  <c r="E317" s="1"/>
  <c r="E182"/>
  <c r="E251"/>
  <c r="E258"/>
  <c r="E257" s="1"/>
  <c r="E277"/>
  <c r="E280"/>
  <c r="E294"/>
  <c r="E310"/>
  <c r="E315"/>
  <c r="F315"/>
  <c r="F310"/>
  <c r="F294"/>
  <c r="F277"/>
  <c r="F259"/>
  <c r="F258" s="1"/>
  <c r="F255"/>
  <c r="F254" s="1"/>
  <c r="F252"/>
  <c r="F251" s="1"/>
  <c r="F246"/>
  <c r="F245" s="1"/>
  <c r="F233"/>
  <c r="F225"/>
  <c r="F224" s="1"/>
  <c r="F221"/>
  <c r="F220" s="1"/>
  <c r="F218"/>
  <c r="F217" s="1"/>
  <c r="F213"/>
  <c r="F212" s="1"/>
  <c r="F200"/>
  <c r="F199" s="1"/>
  <c r="F197"/>
  <c r="F193"/>
  <c r="F190"/>
  <c r="F189" s="1"/>
  <c r="F185"/>
  <c r="F182"/>
  <c r="F179"/>
  <c r="F178" s="1"/>
  <c r="F176"/>
  <c r="F175" s="1"/>
  <c r="F172"/>
  <c r="F171" s="1"/>
  <c r="F168"/>
  <c r="F167" s="1"/>
  <c r="F164"/>
  <c r="F161"/>
  <c r="F160"/>
  <c r="D87" i="32"/>
  <c r="C88"/>
  <c r="C87" s="1"/>
  <c r="C90"/>
  <c r="C95"/>
  <c r="C97"/>
  <c r="D113"/>
  <c r="D112" s="1"/>
  <c r="H70" i="29" l="1"/>
  <c r="H207" s="1"/>
  <c r="E33" i="28"/>
  <c r="H116" i="29"/>
  <c r="F159" i="45"/>
  <c r="F238"/>
  <c r="H67" i="29"/>
  <c r="G207"/>
  <c r="D53" i="28"/>
  <c r="E16"/>
  <c r="E53" s="1"/>
  <c r="F250" i="45"/>
  <c r="E250"/>
  <c r="E238"/>
  <c r="F192"/>
  <c r="E192"/>
  <c r="E166"/>
  <c r="D103" i="32"/>
  <c r="D54"/>
  <c r="D53" s="1"/>
  <c r="D38"/>
  <c r="D17" s="1"/>
  <c r="E276" i="45"/>
  <c r="F276"/>
  <c r="F166"/>
  <c r="E114" i="32" l="1"/>
  <c r="D86"/>
  <c r="D124" s="1"/>
  <c r="E100"/>
  <c r="E99"/>
  <c r="E117"/>
  <c r="E115"/>
  <c r="E113"/>
  <c r="E112" s="1"/>
  <c r="E110"/>
  <c r="E108"/>
  <c r="E106"/>
  <c r="E104"/>
  <c r="E101"/>
  <c r="E97"/>
  <c r="E95"/>
  <c r="E90"/>
  <c r="E88"/>
  <c r="E87" s="1"/>
  <c r="E83"/>
  <c r="E82" s="1"/>
  <c r="E76"/>
  <c r="E73"/>
  <c r="E72" s="1"/>
  <c r="E71" s="1"/>
  <c r="E68"/>
  <c r="E67" s="1"/>
  <c r="E66" s="1"/>
  <c r="E61"/>
  <c r="E60" s="1"/>
  <c r="E58"/>
  <c r="E55"/>
  <c r="E51"/>
  <c r="E50" s="1"/>
  <c r="E48"/>
  <c r="E47" s="1"/>
  <c r="E45"/>
  <c r="E43"/>
  <c r="E41"/>
  <c r="E39"/>
  <c r="E35"/>
  <c r="E32"/>
  <c r="E29"/>
  <c r="E26"/>
  <c r="E25"/>
  <c r="E24" s="1"/>
  <c r="E19"/>
  <c r="E18" s="1"/>
  <c r="D31" i="45"/>
  <c r="F194" i="29"/>
  <c r="D294" i="45"/>
  <c r="D243"/>
  <c r="E92" i="32" l="1"/>
  <c r="E103"/>
  <c r="E86" s="1"/>
  <c r="E38"/>
  <c r="E17" s="1"/>
  <c r="E54"/>
  <c r="E53" s="1"/>
  <c r="C24" i="48"/>
  <c r="D24"/>
  <c r="E24"/>
  <c r="F24"/>
  <c r="G24"/>
  <c r="H24"/>
  <c r="I24"/>
  <c r="B24"/>
  <c r="E124" i="32" l="1"/>
  <c r="D200" i="45"/>
  <c r="D199" s="1"/>
  <c r="D221" l="1"/>
  <c r="D205"/>
  <c r="D167"/>
  <c r="D280" l="1"/>
  <c r="D273"/>
  <c r="D34"/>
  <c r="D28"/>
  <c r="C117" i="32"/>
  <c r="D272" i="45" l="1"/>
  <c r="C45" i="32"/>
  <c r="D267" i="45" l="1"/>
  <c r="F67" i="29"/>
  <c r="F207" s="1"/>
  <c r="D96" i="45" l="1"/>
  <c r="D49"/>
  <c r="C61" i="32"/>
  <c r="C19"/>
  <c r="D310" i="45"/>
  <c r="D225"/>
  <c r="D224" s="1"/>
  <c r="D33" l="1"/>
  <c r="D45" l="1"/>
  <c r="D44" s="1"/>
  <c r="D71"/>
  <c r="D79"/>
  <c r="D90"/>
  <c r="D95"/>
  <c r="D100"/>
  <c r="D124"/>
  <c r="D132"/>
  <c r="D136"/>
  <c r="D140"/>
  <c r="D145"/>
  <c r="D144" s="1"/>
  <c r="D143" s="1"/>
  <c r="D150"/>
  <c r="D153"/>
  <c r="D160"/>
  <c r="D163"/>
  <c r="D172"/>
  <c r="D171" s="1"/>
  <c r="D176"/>
  <c r="D175" s="1"/>
  <c r="D178"/>
  <c r="D182"/>
  <c r="D185"/>
  <c r="D189"/>
  <c r="D197"/>
  <c r="D212"/>
  <c r="D218"/>
  <c r="D217" s="1"/>
  <c r="D220"/>
  <c r="D245"/>
  <c r="D251"/>
  <c r="D255"/>
  <c r="D254" s="1"/>
  <c r="D259"/>
  <c r="D258" s="1"/>
  <c r="D263"/>
  <c r="D266"/>
  <c r="D277"/>
  <c r="D105" l="1"/>
  <c r="D262"/>
  <c r="F257" s="1"/>
  <c r="F317" s="1"/>
  <c r="D135"/>
  <c r="D166"/>
  <c r="D257"/>
  <c r="D192"/>
  <c r="D159"/>
  <c r="D238"/>
  <c r="D48"/>
  <c r="D19" s="1"/>
  <c r="D250"/>
  <c r="C60" i="32"/>
  <c r="D315" i="45" l="1"/>
  <c r="D314" s="1"/>
  <c r="D309"/>
  <c r="D276" l="1"/>
  <c r="D317" s="1"/>
  <c r="C115" i="32" l="1"/>
  <c r="C113"/>
  <c r="C112" s="1"/>
  <c r="C110"/>
  <c r="C108"/>
  <c r="C106"/>
  <c r="C104"/>
  <c r="C101"/>
  <c r="C92" s="1"/>
  <c r="C83"/>
  <c r="C82" s="1"/>
  <c r="C76"/>
  <c r="C73"/>
  <c r="C72" s="1"/>
  <c r="C71" s="1"/>
  <c r="C68"/>
  <c r="C67" s="1"/>
  <c r="C66" s="1"/>
  <c r="C58"/>
  <c r="C55"/>
  <c r="C54" s="1"/>
  <c r="C51"/>
  <c r="C50" s="1"/>
  <c r="C48"/>
  <c r="C47" s="1"/>
  <c r="C43"/>
  <c r="C41"/>
  <c r="C39"/>
  <c r="C35"/>
  <c r="C32"/>
  <c r="C29"/>
  <c r="C26"/>
  <c r="C25"/>
  <c r="C24" s="1"/>
  <c r="C18"/>
  <c r="C38" l="1"/>
  <c r="C103"/>
  <c r="C86" s="1"/>
  <c r="C53"/>
  <c r="C17" s="1"/>
  <c r="C124" l="1"/>
  <c r="C50" i="28" l="1"/>
  <c r="C25" l="1"/>
  <c r="C33" l="1"/>
  <c r="C37" l="1"/>
  <c r="C29" l="1"/>
  <c r="C46"/>
  <c r="C16"/>
  <c r="C43"/>
  <c r="C53" l="1"/>
</calcChain>
</file>

<file path=xl/sharedStrings.xml><?xml version="1.0" encoding="utf-8"?>
<sst xmlns="http://schemas.openxmlformats.org/spreadsheetml/2006/main" count="1693" uniqueCount="906">
  <si>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</si>
  <si>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</si>
  <si>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</si>
  <si>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</si>
  <si>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</si>
  <si>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</si>
  <si>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</si>
  <si>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</si>
  <si>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</si>
  <si>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</si>
  <si>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</si>
  <si>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</si>
  <si>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</si>
  <si>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</si>
  <si>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</si>
  <si>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</si>
  <si>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</si>
  <si>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</si>
  <si>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</si>
  <si>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</si>
  <si>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</si>
  <si>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</si>
  <si>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</si>
  <si>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</si>
  <si>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</si>
  <si>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</si>
  <si>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</si>
  <si>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</si>
  <si>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</si>
  <si>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</si>
  <si>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</si>
  <si>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</si>
  <si>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</si>
  <si>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</si>
  <si>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</si>
  <si>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</si>
  <si>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</si>
  <si>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</si>
  <si>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</si>
  <si>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</si>
  <si>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</si>
  <si>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</si>
  <si>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</si>
  <si>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</si>
  <si>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</si>
  <si>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</si>
  <si>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</si>
  <si>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</si>
  <si>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</si>
  <si>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</si>
  <si>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</si>
  <si>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</si>
  <si>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</si>
  <si>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</si>
  <si>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</si>
  <si>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</si>
  <si>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</si>
  <si>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</si>
  <si>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</si>
  <si>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</si>
  <si>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</si>
  <si>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</si>
  <si>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</si>
  <si>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</si>
  <si>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</si>
  <si>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</si>
  <si>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</si>
  <si>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</si>
  <si>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</si>
  <si>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</si>
  <si>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</si>
  <si>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</si>
  <si>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</si>
  <si>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</si>
  <si>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</si>
  <si>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</si>
  <si>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</si>
  <si>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Подпрограмма «Развитие общего образования» </t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</si>
  <si>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</si>
  <si>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</si>
  <si>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</si>
  <si>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</si>
  <si>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</si>
  <si>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</si>
  <si>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</si>
  <si>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</si>
  <si>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кадрового потенциала системы образования»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</si>
  <si>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</si>
  <si>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</si>
  <si>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 xml:space="preserve">Подпрограмма “Реализация основных общеобразовательных программ» </t>
  </si>
  <si>
    <t>Основное мероприятие «Развитие дошкольного образования»</t>
  </si>
  <si>
    <t xml:space="preserve">Основное мероприятие «Развитие общего образования» </t>
  </si>
  <si>
    <t xml:space="preserve">Подпрограмма «Реализация дополнительных общеобразовательных программ» </t>
  </si>
  <si>
    <t>Основное мероприятие «Развитие дополнительного образования»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</si>
  <si>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</si>
  <si>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</si>
  <si>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</si>
  <si>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Основное мероприятие «Организация отдыха и оздоровления детей»</t>
  </si>
  <si>
    <t>Основное мероприятие «Реализация молодежной политики»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</si>
  <si>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</si>
  <si>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</si>
  <si>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</si>
  <si>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Основное мероприятие «Укрепление материально-технической базы учреждений культуры»</t>
  </si>
  <si>
    <t>Основное мероприятие «Повышение средней заработной платы работникам муниципальных учреждений культуры»</t>
  </si>
  <si>
    <t xml:space="preserve">Подпрограмма «Предоставление дополнительного образования в сфере культуры и искусства»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</si>
  <si>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</si>
  <si>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</si>
  <si>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</si>
  <si>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</si>
  <si>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</si>
  <si>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</si>
  <si>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</si>
  <si>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</si>
  <si>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</si>
  <si>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</si>
  <si>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</si>
  <si>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</si>
  <si>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</si>
  <si>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</si>
  <si>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</si>
  <si>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</si>
  <si>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</si>
  <si>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</si>
  <si>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</si>
  <si>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</si>
  <si>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</si>
  <si>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</si>
  <si>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</si>
  <si>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</si>
  <si>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</si>
  <si>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</si>
  <si>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</si>
  <si>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</si>
  <si>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</si>
  <si>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</si>
  <si>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</si>
  <si>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</si>
  <si>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</si>
  <si>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</si>
  <si>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</si>
  <si>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</si>
  <si>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</si>
  <si>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</si>
  <si>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</si>
  <si>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</si>
  <si>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</si>
  <si>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</si>
  <si>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</si>
  <si>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</si>
  <si>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</si>
  <si>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«Обеспечение жильем молодых семей»</t>
  </si>
  <si>
    <t>1003</t>
  </si>
  <si>
    <t>Социальное обеспечение населения</t>
  </si>
  <si>
    <t>Основное мероприятие "Организация библиотечного обслуживания населения"</t>
  </si>
  <si>
    <t>Приложение 9</t>
  </si>
  <si>
    <t>Молодежная политика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</si>
  <si>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</si>
  <si>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</si>
  <si>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</si>
  <si>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</si>
  <si>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</si>
  <si>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</si>
  <si>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</si>
  <si>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Подпрограмма «Обеспечение населения Тейковского муниципального района теплоснабжением»</t>
  </si>
  <si>
    <t>Основное мероприятие "Участие в организации деятельности по сбору и транспортированию твердых коммунальных отходов"</t>
  </si>
  <si>
    <t>Подпрограмма «Содержание территорий сельских кладбищ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</si>
  <si>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</si>
  <si>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</si>
  <si>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</si>
  <si>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>0502</t>
  </si>
  <si>
    <t>0501</t>
  </si>
  <si>
    <t>0503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</si>
  <si>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</si>
  <si>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</si>
  <si>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</si>
  <si>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</si>
  <si>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</si>
  <si>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</si>
  <si>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</si>
  <si>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</si>
  <si>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</si>
  <si>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Приложение 2</t>
  </si>
  <si>
    <t>0703</t>
  </si>
  <si>
    <t>Дополнительное образование детей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</si>
  <si>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</si>
  <si>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</si>
  <si>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</si>
  <si>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</si>
  <si>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</si>
  <si>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</si>
  <si>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</si>
  <si>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</si>
  <si>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</si>
  <si>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</si>
  <si>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</si>
  <si>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</si>
  <si>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</si>
  <si>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</si>
  <si>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</si>
  <si>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</si>
  <si>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</si>
  <si>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</si>
  <si>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</si>
  <si>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 xml:space="preserve"> 000 1050000000 0000 000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</si>
  <si>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</si>
  <si>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</si>
  <si>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</si>
  <si>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</si>
  <si>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</si>
  <si>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</si>
  <si>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</si>
  <si>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</si>
  <si>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</si>
  <si>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</si>
  <si>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</si>
  <si>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</si>
  <si>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</si>
  <si>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</si>
  <si>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040 1110501313 0000 120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</si>
  <si>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</si>
  <si>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000 1130000000 0000 000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</si>
  <si>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</si>
  <si>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</si>
  <si>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</si>
  <si>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</si>
  <si>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</si>
  <si>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</si>
  <si>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</si>
  <si>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</si>
  <si>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</si>
  <si>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</si>
  <si>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</si>
  <si>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</si>
  <si>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</si>
  <si>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</si>
  <si>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</si>
  <si>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</si>
  <si>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</si>
  <si>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</si>
  <si>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</si>
  <si>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</si>
  <si>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</si>
  <si>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</si>
  <si>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</si>
  <si>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</si>
  <si>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</si>
  <si>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</si>
  <si>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</si>
  <si>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</si>
  <si>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</si>
  <si>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</si>
  <si>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</si>
  <si>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</si>
  <si>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</si>
  <si>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</si>
  <si>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</si>
  <si>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</si>
  <si>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</si>
  <si>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</si>
  <si>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</si>
  <si>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</si>
  <si>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</si>
  <si>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</si>
  <si>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</si>
  <si>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</si>
  <si>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</si>
  <si>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</si>
  <si>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</si>
  <si>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</si>
  <si>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</si>
  <si>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</si>
  <si>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</si>
  <si>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</si>
  <si>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</si>
  <si>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</si>
  <si>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</si>
  <si>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</si>
  <si>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 xml:space="preserve">  Дотации бюджетам бюджетной системы Российской Федерации 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</si>
  <si>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</si>
  <si>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 xml:space="preserve">Ремонт, строительство и содержание колодцев (Закупка товаров, работ и услуг для обеспечения государственных (муниципальных) нужд) </t>
  </si>
  <si>
    <t xml:space="preserve">Содержание территорий кладбищ, обустройство контейнерных площадок (Закупка товаров, работ и услуг для обеспечения государственных (муниципальных) нужд) </t>
  </si>
  <si>
    <t xml:space="preserve">Проведение мероприятий по дератизации и дезинсекции территорий кладбищ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</si>
  <si>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</si>
  <si>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</si>
  <si>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</si>
  <si>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</si>
  <si>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Приложение 1</t>
  </si>
  <si>
    <t>Приложение 4</t>
  </si>
  <si>
    <t>040 1 11 05035 05 0000 120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</si>
  <si>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</si>
  <si>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182 1 05 02010 02 0000 110</t>
  </si>
  <si>
    <t>182 1 05 04020 02 0000 110</t>
  </si>
  <si>
    <t>182 1 05 03010 01 0000 110</t>
  </si>
  <si>
    <t xml:space="preserve">                 к решению Совета</t>
  </si>
  <si>
    <t xml:space="preserve">                 Тейковского</t>
  </si>
  <si>
    <t xml:space="preserve">                 муниципального района</t>
  </si>
  <si>
    <t>Приложение 3</t>
  </si>
  <si>
    <t>Дотации бюджетам муниципальных районов на поддержку мер по обеспечению сбалансированности бюджетов</t>
  </si>
  <si>
    <t>040 1110501305 0000 120</t>
  </si>
  <si>
    <t>Дотации бюджетам на поддержку мер по обеспечению сбалансированности бюджетов</t>
  </si>
  <si>
    <t>(руб.)</t>
  </si>
  <si>
    <t xml:space="preserve"> 000 2021000000 0000 150</t>
  </si>
  <si>
    <t xml:space="preserve"> 000 2021500100 0000 150</t>
  </si>
  <si>
    <t>040 2021500105 0000 150</t>
  </si>
  <si>
    <t>000 2021500200 0000 150</t>
  </si>
  <si>
    <t>040 2021500205 0000 150</t>
  </si>
  <si>
    <t xml:space="preserve"> 000 2022000000 0000 150</t>
  </si>
  <si>
    <t xml:space="preserve"> 000 2022999900 0000 150</t>
  </si>
  <si>
    <t>040 2022999905 0000 150</t>
  </si>
  <si>
    <t xml:space="preserve"> 000 2023000000 0000 150</t>
  </si>
  <si>
    <t xml:space="preserve">  ДОХОДЫ ОТ ОКАЗАНИЯ ПЛАТНЫХ УСЛУГ И КОМПЕНСАЦИИ ЗАТРАТ ГОСУДАРСТВА</t>
  </si>
  <si>
    <t>040 2 02 35120 05 0000 150</t>
  </si>
  <si>
    <t>040 2 02 39999 05 0000 150</t>
  </si>
  <si>
    <t>Обеспечение функций отдела образования администрации Тейковского муниципального района  (Иные бюджетные ассигнования)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</si>
  <si>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</si>
  <si>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Непрограммные направления деятельности органов местного самоуправления Тейковского муниципального района</t>
  </si>
  <si>
    <t>Основное мероприятие "Государственная поддержка граждан в сфере ипотечного жилищного кредитования"</t>
  </si>
  <si>
    <t>1101</t>
  </si>
  <si>
    <t xml:space="preserve">           (руб.)</t>
  </si>
  <si>
    <t>Физическая культура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</si>
  <si>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</si>
  <si>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</si>
  <si>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</si>
  <si>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182 1 01 02010 01 0000 110</t>
  </si>
  <si>
    <t>182 1 01 02020 01 0000 110</t>
  </si>
  <si>
    <t>182 1 01 02030 01 0000 110</t>
  </si>
  <si>
    <t>182 1 01 02040 01 0000 110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</si>
  <si>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</si>
  <si>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</si>
  <si>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</si>
  <si>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</si>
  <si>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</si>
  <si>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</si>
  <si>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</si>
  <si>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</si>
  <si>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</si>
  <si>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</si>
  <si>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000 1 05 02000 02 0000 110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</si>
  <si>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</si>
  <si>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</si>
  <si>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</si>
  <si>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</si>
  <si>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</si>
  <si>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</si>
  <si>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</si>
  <si>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</si>
  <si>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</si>
  <si>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</si>
  <si>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</si>
  <si>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000 1 14 06010 00 0000 430</t>
  </si>
  <si>
    <t>040 1 14 06013 05 0000 430</t>
  </si>
  <si>
    <t>040 1 14 06013 13 0000 430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</si>
  <si>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</si>
  <si>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</si>
  <si>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</si>
  <si>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</si>
  <si>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</si>
  <si>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000 2 02 35082 00 0000 150</t>
  </si>
  <si>
    <t>000 2 02 35120 00 0000 150</t>
  </si>
  <si>
    <t>000 2 02 39999 00 0000 150</t>
  </si>
  <si>
    <t>040 2 02 35082 05 0000 150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</si>
  <si>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</si>
  <si>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2022 год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</si>
  <si>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</si>
  <si>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</si>
  <si>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"Реализация программ спортивной подготовки по видам спорта"</t>
  </si>
  <si>
    <t xml:space="preserve">Основное мероприятие "Организация спортивной подготовки по видам спорта" 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</si>
  <si>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</si>
  <si>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</si>
  <si>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4290002181</t>
  </si>
  <si>
    <t>4290002182</t>
  </si>
  <si>
    <t xml:space="preserve">Подпрограмма "Развитие кадрового потенциала системы образования"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</si>
  <si>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</si>
  <si>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</si>
  <si>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1102</t>
  </si>
  <si>
    <t>Массовый спорт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</si>
  <si>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</si>
  <si>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</si>
  <si>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t>040 202 3002405 0000 150</t>
  </si>
  <si>
    <t>000 202 3002400 0000 150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</si>
  <si>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</si>
  <si>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</si>
  <si>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</si>
  <si>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</si>
  <si>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</si>
  <si>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</si>
  <si>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</si>
  <si>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</si>
  <si>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000 1080000000 0000 000</t>
  </si>
  <si>
    <t>ГОСУДАРСТВЕННАЯ ПОШЛИНА</t>
  </si>
  <si>
    <t>000 1080300001 0000 110</t>
  </si>
  <si>
    <t>Государственная пошлина по делам, рассматриваемым в судах общей юрисдикции, мировыми судьями</t>
  </si>
  <si>
    <t>182 1080301001 0000 110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</si>
  <si>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</si>
  <si>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023 1160105301 0000 140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</si>
  <si>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</si>
  <si>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</si>
  <si>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</si>
  <si>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023 1160107301 0000 140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</si>
  <si>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</si>
  <si>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023 1160120301 0000 140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</si>
  <si>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</si>
  <si>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023 1160112301 0000 140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</si>
  <si>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</si>
  <si>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000 2022021600 0000 150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</si>
  <si>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</si>
  <si>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</si>
  <si>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</si>
  <si>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000 2024000000 0000 150</t>
  </si>
  <si>
    <t xml:space="preserve">  Иные межбюджетные трансферты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</si>
  <si>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</si>
  <si>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</si>
  <si>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040 2024001405 0000 150</t>
  </si>
  <si>
    <t xml:space="preserve">000 2024530300 0000 150
</t>
  </si>
  <si>
    <t>040 2 02 45303 05 0000 150</t>
  </si>
  <si>
    <t>2023 год</t>
  </si>
  <si>
    <t>2300000000</t>
  </si>
  <si>
    <t>2310000000</t>
  </si>
  <si>
    <t>2310100000</t>
  </si>
  <si>
    <t>2310100240</t>
  </si>
  <si>
    <t>2320000000</t>
  </si>
  <si>
    <t>2320100000</t>
  </si>
  <si>
    <t>2400000000</t>
  </si>
  <si>
    <t>2410000000</t>
  </si>
  <si>
    <t>2410100000</t>
  </si>
  <si>
    <t xml:space="preserve">Подпрограмма «Повышение качества жизни детей - сирот Тейковского муниципального района»
</t>
  </si>
  <si>
    <t>2600000000</t>
  </si>
  <si>
    <t>2610000000</t>
  </si>
  <si>
    <t>2610100000</t>
  </si>
  <si>
    <t>2620000000</t>
  </si>
  <si>
    <t>2620100000</t>
  </si>
  <si>
    <t>Муниципальная программа «Экономическое развитие Тейковского муниципального района»</t>
  </si>
  <si>
    <t xml:space="preserve">Подпрограмма «Поддержка и развитие малого и среднего предпринимательства в Тейковском муниципальном районе»  </t>
  </si>
  <si>
    <t>Основное мероприятие «Поддержка субъектов малого и среднего предпринимательства»</t>
  </si>
  <si>
    <t xml:space="preserve">Оказание имущественной поддержки субъектов малого и среднего предпринимательства (Иные бюджетные ассигнования) </t>
  </si>
  <si>
    <t>2500000000</t>
  </si>
  <si>
    <t xml:space="preserve">Муниципальная программа «Повышение безопасности дорожного движения Тейковского муниципального района» </t>
  </si>
  <si>
    <t>2700000000</t>
  </si>
  <si>
    <t>2710000000</t>
  </si>
  <si>
    <t>2710100000</t>
  </si>
  <si>
    <t xml:space="preserve">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пунктов. (Закупка товаров, работ и услуг для обеспечения государственных (муниципальных) нужд) </t>
  </si>
  <si>
    <t>2720000000</t>
  </si>
  <si>
    <t>2720100000</t>
  </si>
  <si>
    <t xml:space="preserve">Организация и проведение мероприятий для граждан пожилого возраста, направленных на повышение качества жизни и активного долголетия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</si>
  <si>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пунктов.  (Закупка товаров, работ и услуг для обеспечения государственных (муниципальных) нужд) </t>
  </si>
  <si>
    <t>Подпрограмма «Формирование законопослушного поведения участников дорожного движения в Тейковском муниципальном районе»</t>
  </si>
  <si>
    <t>2730000000</t>
  </si>
  <si>
    <t>Основное мероприятие «Предупреждение опасного поведения детей дошкольного и школьного возраста, участников дорожного движения»</t>
  </si>
  <si>
    <t>2730100000</t>
  </si>
  <si>
    <t xml:space="preserve">Мероприятия по формированию  законопослушного поведения участников дорожного движения в Тейковском муниципальном районе  (Закупка товаров, работ и услуг для обеспечения государственных (муниципальных) нужд) 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</si>
  <si>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качественным жильем, услугами жилищно-коммунального хозяйства и улучшение состояния коммунальной инфраструктуры»</t>
    </r>
  </si>
  <si>
    <t>2800000000</t>
  </si>
  <si>
    <t xml:space="preserve">Подпрограмма «Обеспечение жильем молодых семей в Тейковском муниципальном районе»
</t>
  </si>
  <si>
    <t>2810000000</t>
  </si>
  <si>
    <t>2810100000</t>
  </si>
  <si>
    <t>2810107040</t>
  </si>
  <si>
    <t>2840000000</t>
  </si>
  <si>
    <t>2840100000</t>
  </si>
  <si>
    <t>2850000000</t>
  </si>
  <si>
    <t>2850100000</t>
  </si>
  <si>
    <t>2860000000</t>
  </si>
  <si>
    <t>2860100000</t>
  </si>
  <si>
    <t>2870000000</t>
  </si>
  <si>
    <t>2870100000</t>
  </si>
  <si>
    <t>2880000000</t>
  </si>
  <si>
    <t>2880100000</t>
  </si>
  <si>
    <t>2890000000</t>
  </si>
  <si>
    <t>2890100000</t>
  </si>
  <si>
    <t>2830000000</t>
  </si>
  <si>
    <t>2830100000</t>
  </si>
  <si>
    <t>2830140020</t>
  </si>
  <si>
    <t>Основное мероприятие «Обеспечение газоснабжением в границах муниципального района»</t>
  </si>
  <si>
    <t>Разработка проектно-сметной документации и газификации населенных пунктов Тейковского муниципального района  (Капитальные вложения в объекты государственной (муниципальной) собственности)</t>
  </si>
  <si>
    <t>Подпрограмма "Государственная поддержка граждан в сфере ипотечного жилищного кредитования на территории Тейковского муниципального района"</t>
  </si>
  <si>
    <t>2840107050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</si>
  <si>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</si>
  <si>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Подпрограмма «Проведение капитального ремонта общего имущества в многоквартирных домах, расположенных на территории Тейковского муниципального района»</t>
  </si>
  <si>
    <t>2850200000</t>
  </si>
  <si>
    <t xml:space="preserve">Взносы региональному оператору  на проведение капитального ремонта общего имущества многоквартирных жилых домов  (Закупка товаров, работ и услуг для обеспечения государственных (муниципальных) нужд) </t>
  </si>
  <si>
    <t>Основное мероприятие "Содержаний территорий сельских кладбищ"</t>
  </si>
  <si>
    <t>Подпрограмма «Подготовка проектов внесения изменений в документы территориального планирования, правила землепользования и застройки»</t>
  </si>
  <si>
    <t xml:space="preserve">Подготовка проектов внесения изменений в документы территориального планирования, правила землепользования и застройки(Закупка товаров, работ и услуг для обеспечения государственных (муниципальных) нужд) </t>
  </si>
  <si>
    <t>Подпрограмма "Реализация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района"</t>
  </si>
  <si>
    <t>28А0000000</t>
  </si>
  <si>
    <t>28А0100000</t>
  </si>
  <si>
    <t>28А0120550</t>
  </si>
  <si>
    <t>2900000000</t>
  </si>
  <si>
    <t>2910000000</t>
  </si>
  <si>
    <t>2910100000</t>
  </si>
  <si>
    <t>3100000000</t>
  </si>
  <si>
    <t>3110000000</t>
  </si>
  <si>
    <t>3110100000</t>
  </si>
  <si>
    <t>Муниципальная программа «Управление муниципальным имуществом 
Тейковского муниципального района»</t>
  </si>
  <si>
    <t xml:space="preserve">Подпрограмма «Управление и распоряжение имуществом, находящимся в муниципальной собственности Тейковского муниципального района» </t>
  </si>
  <si>
    <t xml:space="preserve">Основное мероприятие «Оценка недвижимости, признание прав и регулирование отношений по муниципальной собственности» </t>
  </si>
  <si>
    <t xml:space="preserve">Изготовление технической документации и оформление  права собственности Тейковского муниципального района на объекты недвижимости (Закупка товаров, работ и услуг для обеспечения государственных (муниципальных) нужд) </t>
  </si>
  <si>
    <t xml:space="preserve">Оценка рыночной стоимости имущества  и (или) размера арендной платы (Закупка товаров, работ и услуг для обеспечения государственных (муниципальных) нужд) </t>
  </si>
  <si>
    <t xml:space="preserve">Содержание и текущий ремонт имущества, находящегося в казне Тейковского муниципального района  (Закупка товаров, работ и услуг для обеспечения государственных (муниципальных) нужд) </t>
  </si>
  <si>
    <t>Муниципальная программа "Совершенствование местного самоуправления на территории Тейковского муниципального района"</t>
  </si>
  <si>
    <t>3200000000</t>
  </si>
  <si>
    <t xml:space="preserve">Подпрограмма "Развитие муниципальной службы на территории Тейковского муниципального района" </t>
  </si>
  <si>
    <t>3210000000</t>
  </si>
  <si>
    <t>Основное мероприятие "Повышение эффективности местного самоуправления"</t>
  </si>
  <si>
    <t>3210100000</t>
  </si>
  <si>
    <t xml:space="preserve">Повышение квалификации кадров в органах местного самоуправления (Закупка товаров, работ и услуг для обеспечения государственных (муниципальных) нужд) </t>
  </si>
  <si>
    <t>3220000000</t>
  </si>
  <si>
    <t xml:space="preserve">Подпрограмма "Противодействие коррупции на территории Тейковского муниципального района" </t>
  </si>
  <si>
    <t>Основное мероприятие "Формирование системы антикоррупционного просвещения"</t>
  </si>
  <si>
    <t xml:space="preserve">Противодействие коррупции в органах местного самоуправления (Закупка товаров, работ и услуг для обеспечения государственных (муниципальных) нужд) </t>
  </si>
  <si>
    <t>Муниципальная программа "Открытый и безопасный район"</t>
  </si>
  <si>
    <t>3300000000</t>
  </si>
  <si>
    <t>Подпрограмма "Информатизация, техническое и программное обеспечение, обслуживание и сопровождение информационных систем"</t>
  </si>
  <si>
    <t>3320000000</t>
  </si>
  <si>
    <t>3310000000</t>
  </si>
  <si>
    <t>3310100000</t>
  </si>
  <si>
    <t>Основное мероприятие "Информатизация, техническое и программное обеспечение, обслуживание и сопровождение информационных систем"</t>
  </si>
  <si>
    <t xml:space="preserve">Содержание и развитие информационных и телекоммуникационных систем и оборудования Тейковского муниципального района  (Закупка товаров, работ и услуг для обеспечения государственных (муниципальных) нужд) 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</si>
  <si>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(Закупка товаров, работ и услуг для обеспечения государственных (муниципальных) нужд) </t>
  </si>
  <si>
    <t>Подпрограмма "Повышение уровня информационной открытости органов местного самоуправления Тейковского муниципального района"</t>
  </si>
  <si>
    <t>3320100000</t>
  </si>
  <si>
    <t>Основное мероприятие "Реализация мероприятий, направленных на повышение уровня информационной открытости органов местного самоуправления Тейковского муниципального района, а так же на создание информационного взаимодействия органов власти и населения"</t>
  </si>
  <si>
    <t xml:space="preserve">Формирование открытого и общедоступного информационного ресурса, содержащего информацию о деятельности органов местного самоуправления (Закупка товаров, работ и услуг для обеспечения государственных (муниципальных) нужд) </t>
  </si>
  <si>
    <t>Муниципальная программа «Реализация молодежной политики на территории Тейковского муниципального района»</t>
  </si>
  <si>
    <t>2510000000</t>
  </si>
  <si>
    <t>2510100000</t>
  </si>
  <si>
    <r>
      <t xml:space="preserve">Предоставление муниципальной услуги «Проведение мероприятий межпоселенческого характера по работе с детьми и молодежью»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</si>
  <si>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Подпрограмма "Патриотическое воспитание детей и молодежи и подготовка молодежи Тейковского муниципального района к военной службе"</t>
  </si>
  <si>
    <t>Муниципальная программа «Развитие образования Тейковского муниципального района на 2020 - 2025 годы»</t>
  </si>
  <si>
    <t>2100000000</t>
  </si>
  <si>
    <t>2110000000</t>
  </si>
  <si>
    <t>2110100000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</si>
  <si>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</si>
  <si>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2110100020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</si>
  <si>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</si>
  <si>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Мероприятия по укреплению материально-технической базы дошкольных образовательных организаций (Закупка товаров, работ и услуг для обеспечения государственных (муниципальных) нужд) </t>
  </si>
  <si>
    <t>2110100030</t>
  </si>
  <si>
    <t>2120000000</t>
  </si>
  <si>
    <t>2120100000</t>
  </si>
  <si>
    <t>2120180090</t>
  </si>
  <si>
    <t>2120180100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</si>
  <si>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   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</si>
  <si>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2120180110</t>
  </si>
  <si>
    <t>2130000000</t>
  </si>
  <si>
    <t>2130100000</t>
  </si>
  <si>
    <t>2130100070</t>
  </si>
  <si>
    <t>2140000000</t>
  </si>
  <si>
    <t>2140100000</t>
  </si>
  <si>
    <t>2140100080</t>
  </si>
  <si>
    <t>2140100110</t>
  </si>
  <si>
    <t>2140100060</t>
  </si>
  <si>
    <t>2140102181</t>
  </si>
  <si>
    <t>2140102182</t>
  </si>
  <si>
    <t>2140200000</t>
  </si>
  <si>
    <t>2140200090</t>
  </si>
  <si>
    <t>2140200100</t>
  </si>
  <si>
    <t>2140200110</t>
  </si>
  <si>
    <t>2140200060</t>
  </si>
  <si>
    <t>2140202181</t>
  </si>
  <si>
    <t>2140202182</t>
  </si>
  <si>
    <t>2140253031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</si>
  <si>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организациях» </t>
  </si>
  <si>
    <t>2150000000</t>
  </si>
  <si>
    <t>2150100000</t>
  </si>
  <si>
    <t>2150180170</t>
  </si>
  <si>
    <t>2160000000</t>
  </si>
  <si>
    <t>2160100000</t>
  </si>
  <si>
    <t>2160100120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</si>
  <si>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</si>
  <si>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2170000000</t>
  </si>
  <si>
    <t>2170100000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</si>
  <si>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</si>
  <si>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2170180200</t>
  </si>
  <si>
    <t>21701S0190</t>
  </si>
  <si>
    <t>218000000</t>
  </si>
  <si>
    <t>2180100000</t>
  </si>
  <si>
    <t>2190000000</t>
  </si>
  <si>
    <t>2190100000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</si>
  <si>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«Развитие культуры и туризма в  Тейковском муниципальном районе»</t>
    </r>
  </si>
  <si>
    <t>2200000000</t>
  </si>
  <si>
    <t xml:space="preserve">Подпрограмма «Развитие культуры Тейковского муниципального района» </t>
  </si>
  <si>
    <t>2210000000</t>
  </si>
  <si>
    <t>2210100000</t>
  </si>
  <si>
    <t>2210100170</t>
  </si>
  <si>
    <t>2210100180</t>
  </si>
  <si>
    <t>2210200000</t>
  </si>
  <si>
    <t>2210200190</t>
  </si>
  <si>
    <t>2210300000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</si>
  <si>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</si>
  <si>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2210380340</t>
  </si>
  <si>
    <t>22103S0340</t>
  </si>
  <si>
    <t>2210400000</t>
  </si>
  <si>
    <t>2220000000</t>
  </si>
  <si>
    <t>2220100000</t>
  </si>
  <si>
    <t>2220100210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</si>
  <si>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</si>
  <si>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</si>
  <si>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</si>
  <si>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 xml:space="preserve">Подпрограмма «Организация физкультурно-массовых,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</si>
  <si>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</si>
  <si>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2520000000</t>
  </si>
  <si>
    <t>2520100000</t>
  </si>
  <si>
    <t>2520100500</t>
  </si>
  <si>
    <t>2520100510</t>
  </si>
  <si>
    <t xml:space="preserve">Мероприятия, направленные на популяризацию службы в Вооруженных Силах Российской Федерации  (Закупка товаров, работ и услуг для обеспечения государственных (муниципальных) нужд) </t>
  </si>
  <si>
    <t>2520100520</t>
  </si>
  <si>
    <t>Муниципальная программа «Поддержка населения в Тейковском муниципальном районе»</t>
  </si>
  <si>
    <t>26201R0820</t>
  </si>
  <si>
    <t>2710120400</t>
  </si>
  <si>
    <t>2720120410</t>
  </si>
  <si>
    <t>27201S0510</t>
  </si>
  <si>
    <t xml:space="preserve">Комплексные кадастровые работы  (Закупка товаров, работ и услуг для обеспечения государственных (муниципальных) нужд) 
</t>
  </si>
  <si>
    <t xml:space="preserve">Подпрограмма «Комплексное развитие сельских территорий 
Тейковского муниципального района»
</t>
  </si>
  <si>
    <t>Основное мероприятие «Создание и развитие инфраструктуры на сельских территориях»</t>
  </si>
  <si>
    <t xml:space="preserve">Развитие инженерной инфраструктуры на сельских территориях  (Закупка товаров, работ и услуг для обеспечения государственных (муниципальных) нужд) 
</t>
  </si>
  <si>
    <t xml:space="preserve">Разработка проектно-сметной документации объектов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
</t>
  </si>
  <si>
    <t>2920000000</t>
  </si>
  <si>
    <t>Подпрограмма «Обеспечение рационального, эффективного использования земельных участков, государственная собственность на которые  не разграничена»</t>
  </si>
  <si>
    <t>3120000000</t>
  </si>
  <si>
    <t xml:space="preserve">Основное мероприятие «Организация работ по проведению кадастровых работ и определению рыночной стоимости земельных участков,  государственная собственность на которые  не разграничена» </t>
  </si>
  <si>
    <t xml:space="preserve">Проведение кадастровых работ по образованию земельных участков и постановке их на кадастровый учет (Закупка товаров, работ и услуг для обеспечения государственных (муниципальных) нужд) </t>
  </si>
  <si>
    <t xml:space="preserve">Определение рыночной стоимости и рыночной величины годового размера арендной платы земельных участков  (Закупка товаров, работ и услуг для обеспечения государственных (муниципальных) нужд) </t>
  </si>
  <si>
    <t xml:space="preserve">Информирование населения путем размещения в печатных изданиях официальной и иной информации в отношении земельных участков (Закупка товаров, работ и услуг для обеспечения государственных (муниципальных) нужд) </t>
  </si>
  <si>
    <t>3120100000</t>
  </si>
  <si>
    <t>Подпрограмма «Профилактика правонарушений и наркомании, борьба с преступностью и обеспечение безопасности граждан»</t>
  </si>
  <si>
    <t>Основное мероприятие "Снижение уровня преступности и повышение результативности профилактики правонарушений и наркомании"</t>
  </si>
  <si>
    <t xml:space="preserve">Профилактика правонарушений и наркомании,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</si>
  <si>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>3330000000</t>
  </si>
  <si>
    <t>3330100000</t>
  </si>
  <si>
    <t xml:space="preserve">Основное мероприятие "Совершенствование системы патриотического воспитания детей и молодежи" 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</si>
  <si>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</si>
  <si>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2740000000</t>
  </si>
  <si>
    <t>Основное мероприятие «Организация движения транспортных средств и пешеходов, повышение безопасности дорожных условий"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</si>
  <si>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муниципального района (Закупка товаров, работ и услуг для обеспечения государственных (муниципальных) нужд) </t>
  </si>
  <si>
    <t>2740100000</t>
  </si>
  <si>
    <t xml:space="preserve">Подпрограмма «Создание условий для развития молодежной политики на территории Тейковского муниципального района»  </t>
  </si>
  <si>
    <t xml:space="preserve">Мероприятия по гражданско – патриотическому воспитанию детей и молодежи (Закупка товаров, работ и услуг для обеспечения государственных (муниципальных) нужд) </t>
  </si>
  <si>
    <t>2180100130</t>
  </si>
  <si>
    <t>2180100140</t>
  </si>
  <si>
    <t>2180100150</t>
  </si>
  <si>
    <t>2210400200</t>
  </si>
  <si>
    <t>2320100410</t>
  </si>
  <si>
    <t>2410160010</t>
  </si>
  <si>
    <t>2410160020</t>
  </si>
  <si>
    <t>2410160030</t>
  </si>
  <si>
    <t>2510100450</t>
  </si>
  <si>
    <t>2610100550</t>
  </si>
  <si>
    <t>2730100600</t>
  </si>
  <si>
    <t>2740100610</t>
  </si>
  <si>
    <t>2850120530</t>
  </si>
  <si>
    <t>2850120540</t>
  </si>
  <si>
    <t>2850260200</t>
  </si>
  <si>
    <t>2860120550</t>
  </si>
  <si>
    <t>2860120560</t>
  </si>
  <si>
    <t>2870120570</t>
  </si>
  <si>
    <t>2880120580</t>
  </si>
  <si>
    <t>2880120590</t>
  </si>
  <si>
    <t>2890120600</t>
  </si>
  <si>
    <t>2910120700</t>
  </si>
  <si>
    <t>3110120800</t>
  </si>
  <si>
    <t>3110120810</t>
  </si>
  <si>
    <t>3120120850</t>
  </si>
  <si>
    <t>3120120860</t>
  </si>
  <si>
    <t>3120120870</t>
  </si>
  <si>
    <t>3210100700</t>
  </si>
  <si>
    <t>3310100810</t>
  </si>
  <si>
    <t>3320100820</t>
  </si>
  <si>
    <t>3320100830</t>
  </si>
  <si>
    <t>3330100850</t>
  </si>
  <si>
    <t>3330180360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</si>
  <si>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</si>
  <si>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</si>
  <si>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 (Закупка товаров, работ и услуг для обеспечения государственных (муниципальных) нужд) 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</si>
  <si>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</si>
  <si>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</si>
  <si>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</si>
  <si>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</si>
  <si>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(Закупка товаров, работ и услуг для обеспечения государственных (муниципальных) нужд) </t>
  </si>
  <si>
    <t xml:space="preserve">   бюджета Тейковского муниципального района по кодам классификации доходов бюджетов на 2022 год</t>
  </si>
  <si>
    <t>Утверждено по бюджету на 2022г.</t>
  </si>
  <si>
    <t>Налог, взимаемый с налогоплательщиков, выбравших в качестве объекта налогообложения доходы</t>
  </si>
  <si>
    <t>000 2022530400 0000 150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</si>
  <si>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</si>
  <si>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040 2022530405 0000 150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</si>
  <si>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</si>
  <si>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бюджета Тейковского муниципального района на 2022 год                                             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</si>
  <si>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</si>
  <si>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</si>
  <si>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</si>
  <si>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</si>
  <si>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</si>
  <si>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</si>
  <si>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048 1120103001 0000 120</t>
  </si>
  <si>
    <t xml:space="preserve">  Плата за сбросы загрязняющих веществ в водные объекты</t>
  </si>
  <si>
    <t>048 1120104101 0000 120</t>
  </si>
  <si>
    <t xml:space="preserve">  Плата за размещение отходов производства </t>
  </si>
  <si>
    <t>048 1120104201 0000 120</t>
  </si>
  <si>
    <t xml:space="preserve">  Плата за размещение твердых коммунальных отходов 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</si>
  <si>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2022 год</t>
  </si>
  <si>
    <t>бюджета Тейковского муниципального района на 2022 год по разделам и подразделам функциональной классификации расходов Российской Федерации</t>
  </si>
  <si>
    <t xml:space="preserve">района на 2022 год </t>
  </si>
  <si>
    <t>Утверждено по бюджету на 2022 год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</si>
  <si>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 </t>
  </si>
  <si>
    <t>21201L3041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</si>
  <si>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</si>
  <si>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</si>
  <si>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</si>
  <si>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</si>
  <si>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 (Социальное обеспечение и иные выплаты населению)</t>
  </si>
  <si>
    <t xml:space="preserve">Разработка проектов планировки  территорий (Закупка товаров, работ и услуг для обеспечения государственных (муниципальных) нужд) 
</t>
  </si>
  <si>
    <t>2910220710</t>
  </si>
  <si>
    <t>Основное мероприятие «Комплексные кадастровые работы»</t>
  </si>
  <si>
    <t>2920200000</t>
  </si>
  <si>
    <t>2920220750</t>
  </si>
  <si>
    <t>2410120200</t>
  </si>
  <si>
    <t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</si>
  <si>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Осуществление переданных органам местного самоуправления государственных полномочий Ивановской области по выплате компенсации части 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</si>
  <si>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Основное мероприятие «Развитие общего образования»</t>
  </si>
  <si>
    <t>2150200000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</si>
  <si>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</si>
  <si>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2150280150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</si>
  <si>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</si>
  <si>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</si>
  <si>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</si>
  <si>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21601S1420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</si>
  <si>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</si>
  <si>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21601S1440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</si>
  <si>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</si>
  <si>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2160181440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</si>
  <si>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</si>
  <si>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2160181420</t>
  </si>
  <si>
    <t>2160102181</t>
  </si>
  <si>
    <t>2160102182</t>
  </si>
  <si>
    <t>2210302181</t>
  </si>
  <si>
    <t>2210302182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</si>
  <si>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</si>
  <si>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22201S1430</t>
  </si>
  <si>
    <t xml:space="preserve">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</si>
  <si>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2220181430</t>
  </si>
  <si>
    <t>2220102181</t>
  </si>
  <si>
    <t>2220102182</t>
  </si>
  <si>
    <t>Субсидии ресурсоснабжающим организациям, расположенным на территории Тейковского муниципального района, на возмещение недополученных доходов между нормативным и фактическим потреблением тепловой энергии для многоквартирных и жилых домов (Иные бюджетные ассигнования)</t>
  </si>
  <si>
    <t>2870160240</t>
  </si>
  <si>
    <t>Подпрограмма «Переселение граждан из аварийного жилищного фонда на территории сельских поселений Тейковского муниципального района»</t>
  </si>
  <si>
    <t>28Б0000000</t>
  </si>
  <si>
    <t>Основное мероприятие "Переселение граждан из аварийного жилищного фонда "</t>
  </si>
  <si>
    <t>28Б0100000</t>
  </si>
  <si>
    <t xml:space="preserve">Оценка стоимости жилых помещений, находящихся в собственности граждан, подлежащих расселению (Закупка товаров, работ и услуг для обеспечения государственных (муниципальных) нужд) </t>
  </si>
  <si>
    <t>28Б0120650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</si>
  <si>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</si>
  <si>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>3220100000</t>
  </si>
  <si>
    <t>3220100740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</si>
  <si>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</si>
  <si>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 xml:space="preserve">Осуществление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 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</si>
  <si>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</si>
  <si>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</si>
  <si>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4290000630</t>
  </si>
  <si>
    <t>182 1 05 01010 01 0000 110</t>
  </si>
  <si>
    <t xml:space="preserve">Налог, взимаемый в связи с применением упрощенной системы налогообложения </t>
  </si>
  <si>
    <t>000 1 05 01000 00 0000 110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</si>
  <si>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«Планировка территории и проведение комплексных кадастровых работ на территории  Тейковского муниципального района»</t>
    </r>
  </si>
  <si>
    <t xml:space="preserve">Подпрограмма «Проведение комплексных кадастровых работ на территории Тейковского муниципального района»
</t>
  </si>
  <si>
    <t>Основное мероприятие «Разработка проектов планировки и межевания территории для проведения комплексных кадастровых работ»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</si>
  <si>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</si>
  <si>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Дотации бюджетам муниципальных районов на выравнивание  бюджетной обеспеченности из бюджета субъекта Российской Федерации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</si>
  <si>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</si>
  <si>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 организаций </t>
  </si>
  <si>
    <t xml:space="preserve">Ежемесячное денежное вознаграждение за классное руководство педагогическим работникам 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</si>
  <si>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 Ежемесячное денежное вознаграждение за классное руководство педагогическим работникам 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</si>
  <si>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  </t>
  </si>
  <si>
    <t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</si>
  <si>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</si>
  <si>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>000 2 02 49999 05 0000 150</t>
  </si>
  <si>
    <t>040 2 02 49999 05 0000 150</t>
  </si>
  <si>
    <t xml:space="preserve">Субсидирование части затрат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доход", связанных с приобретением оборудования в целях создания и (или) развития, и (или) модернизации производства товаров, работ, услуг (Иные бюджетные ассигнования) 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</si>
  <si>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(Иные бюджетные ассигнования)</t>
  </si>
  <si>
    <t xml:space="preserve">Оказание имущественной поддержки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(Иные бюджетные ассигнования) </t>
  </si>
  <si>
    <t xml:space="preserve">Оказание имущественной поддержки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 (Иные бюджетные ассигнования) 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</si>
  <si>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  (Иные бюджетные ассигнования)</t>
  </si>
  <si>
    <t>21101S1950</t>
  </si>
  <si>
    <t>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</si>
  <si>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2110200000</t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</si>
  <si>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</si>
  <si>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>2110200040</t>
  </si>
  <si>
    <t>Совершенствование учительского корпуса (Социальное обеспечение и иные выплаты населению)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</si>
  <si>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</si>
  <si>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2120100340</t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</si>
  <si>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</si>
  <si>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 xml:space="preserve">Организация целевой подготовки педагогов для работы в муниципальных образовательных организациях Ивановской области (Закупка товаров, работ и услуг для обеспечения государственных (муниципальных) нужд) </t>
  </si>
  <si>
    <t>21901S3110</t>
  </si>
  <si>
    <t xml:space="preserve">Субсидии на возмещение затрат по содержанию, эксплуатации и ремонту сетей водоснабжения, водоотведения, находящихся в муниципальной собственности на территории Тейковского муниципального района (Иные бюджетные ассигнования) </t>
  </si>
  <si>
    <t>2860160230</t>
  </si>
  <si>
    <t xml:space="preserve">Актуализирование схем теплоснабжения сельских поселений на территории Тейковского муниципального района (Закупка товаров, работ и услуг для обеспечения государственных (муниципальных) нужд) </t>
  </si>
  <si>
    <t>2870120580</t>
  </si>
  <si>
    <t xml:space="preserve">Подпрограмма «Улучшение условий и охраны труда в Тейковском муниципальном районе»
</t>
  </si>
  <si>
    <t>3340000000</t>
  </si>
  <si>
    <t>Основное мероприятие "Соблюдение требований охраны труда"</t>
  </si>
  <si>
    <t>3340100000</t>
  </si>
  <si>
    <t xml:space="preserve">Обеспечение организации и проведение мероприятий по улучшению условий и охраны труда (Закупка товаров, работ и услуг для обеспечения государственных (муниципальных) нужд) </t>
  </si>
  <si>
    <t>3340100900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</si>
  <si>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</si>
  <si>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>3340100910</t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</si>
  <si>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</si>
  <si>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2210408110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</si>
  <si>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</si>
  <si>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</si>
  <si>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2850108040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</si>
  <si>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</si>
  <si>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2870108060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</si>
  <si>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</si>
  <si>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2880108070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</si>
  <si>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</si>
  <si>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>28А0108080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</si>
  <si>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</si>
  <si>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</si>
  <si>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2860108050</t>
  </si>
  <si>
    <t>Благоустройство территорий муниципальных дошкольных образовательных организаций  (Закупка товаров, работ и услуг для обеспечения государственных (муниципальных) нужд)</t>
  </si>
  <si>
    <t>Распределение межбюджетных трансфертов</t>
  </si>
  <si>
    <t xml:space="preserve"> на исполнение полномочий, передаваемых поселениям 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</si>
  <si>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</si>
  <si>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</si>
  <si>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</si>
  <si>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</si>
  <si>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</si>
  <si>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</si>
  <si>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</si>
  <si>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</si>
  <si>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</si>
  <si>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</si>
  <si>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</si>
  <si>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Морозовское сельское поселение </t>
  </si>
  <si>
    <t>4. Новогорянов-ское сельское поселение</t>
  </si>
  <si>
    <t>79955</t>
  </si>
  <si>
    <t xml:space="preserve">5. Новолеушин-ское сельское поселение </t>
  </si>
  <si>
    <t>Итого</t>
  </si>
  <si>
    <t xml:space="preserve">                 Приложение 13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</si>
  <si>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</si>
  <si>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</si>
  <si>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</si>
  <si>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Мероприятия по гражданско-патриотическомувоспитанию детей и молодежи (Предоставление субсидий бюджетным, автономным учреждениям и иным некоммерческим организациям)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</si>
  <si>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</si>
  <si>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</si>
  <si>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Субсидия на возмещение затрат,связанных с отоплением, содержанием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</si>
  <si>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от 15.12.2021 № 14/28</t>
  </si>
  <si>
    <t xml:space="preserve"> от 15.12.2021 № 14/28</t>
  </si>
  <si>
    <t xml:space="preserve">Ремонт дорог в рамках иных непрограммных мероприятий (Закупка товаров, работ и услуг для обеспечения государственных (муниципальных) нужд) </t>
  </si>
  <si>
    <t xml:space="preserve">Основное мероприятие «Содержание и текущий ремонт имущества, находящегося в казне Тейковского муниципального района» </t>
  </si>
  <si>
    <t>3110200000</t>
  </si>
  <si>
    <t>3110220820</t>
  </si>
  <si>
    <t>Исполнение судебных актов (Иные бюджетные ассигнования)</t>
  </si>
  <si>
    <t>3310100840</t>
  </si>
  <si>
    <t xml:space="preserve">Проведение районноых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</si>
  <si>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t>Основное мероприятие "Развитие дошкольного образования"</t>
  </si>
  <si>
    <t>2110300000</t>
  </si>
  <si>
    <t>21103S8400</t>
  </si>
  <si>
    <t>Тейковским муниципальным районом на 2022 год</t>
  </si>
  <si>
    <t xml:space="preserve">Подпрограмма «Повышение качества жизни граждан пожилого возраста Тейковского муниципального района»
</t>
  </si>
  <si>
    <t>Вносимые изменения</t>
  </si>
  <si>
    <t>000 2022551900 0000 150</t>
  </si>
  <si>
    <t>040 2022551905 0000 150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</si>
  <si>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</si>
  <si>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>2110100010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</si>
  <si>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</si>
  <si>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2830108030</t>
  </si>
  <si>
    <t xml:space="preserve">Межбюджетные трансферты на организацию в границах поселения газоснабжения населения (Межбюджетные трансферты) </t>
  </si>
  <si>
    <t>2870160250</t>
  </si>
  <si>
    <t>2210455193</t>
  </si>
  <si>
    <t xml:space="preserve">Межбюджетные трансферты на организацию в границах поселения газоснабжния населения (Межбюджетные трансферты) </t>
  </si>
  <si>
    <t>Субсидия на финансовое обеспечение затрат в рамках мер по предупреждению банкротства и восстановлению платежеспособности МУПов (Иные бюджетные ассигнования)</t>
  </si>
  <si>
    <t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</t>
  </si>
  <si>
    <t>342867</t>
  </si>
  <si>
    <t>2021 год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</si>
  <si>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</si>
  <si>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</si>
  <si>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</si>
  <si>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</si>
  <si>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</si>
  <si>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</si>
  <si>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</si>
  <si>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</si>
  <si>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</si>
  <si>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</si>
  <si>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и плановый период 2023 - 2024г.г.</t>
  </si>
  <si>
    <t xml:space="preserve">                 Приложение 6</t>
  </si>
  <si>
    <t>29202S3160</t>
  </si>
  <si>
    <t xml:space="preserve">На рзработку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</si>
  <si>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</t>
  </si>
  <si>
    <t xml:space="preserve"> от 16.02.2022 № 16/7</t>
  </si>
  <si>
    <t>от 16.02.2022 № 16/7</t>
  </si>
  <si>
    <t xml:space="preserve">Государственная поддержка отрасли культуры (Государственная поддержка лучших сельских учреждений культуры) (Закупка товаров, работ и услуг для обеспечения государственных (муниципальных) нужд) </t>
  </si>
  <si>
    <t>000 2022007700 0000 150</t>
  </si>
  <si>
    <t>040 2022007705 0000 150</t>
  </si>
  <si>
    <t>2920220760</t>
  </si>
  <si>
    <t xml:space="preserve">Субсидии бюджетам на софинансирование капитальных вложений в объекты муниципальной собственности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</si>
  <si>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</si>
  <si>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</si>
  <si>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</si>
  <si>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</si>
  <si>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</si>
  <si>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</si>
  <si>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</si>
  <si>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040 2 19 25169 05 0000 150</t>
  </si>
  <si>
    <t>040 2 19 25210 05 0000 150</t>
  </si>
  <si>
    <t xml:space="preserve">Возврат остатков субсидий на обеспечение образовательных организаций материально-технической базой для внедрения цифровой образовательной среды из бюджетов муниципальных районов </t>
  </si>
  <si>
    <t xml:space="preserve">Возврат остатков субсидий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из бюджетов муниципальных районов </t>
  </si>
  <si>
    <t xml:space="preserve">Субсидии бюджетам на поддержку отрасли культуры </t>
  </si>
  <si>
    <t xml:space="preserve">Субсидии бюджетам муниципальных районов на поддержку отрасли культуры 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</si>
</sst>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0" fontId="19" fillId="0" borderId="13">
      <alignment horizontal="left" wrapText="1" indent="2"/>
    </xf>
    <xf numFmtId="49" fontId="19" fillId="0" borderId="14">
      <alignment horizontal="center"/>
    </xf>
    <xf numFmtId="0" fontId="19" fillId="0" borderId="13">
      <alignment horizontal="left" wrapText="1" indent="2"/>
    </xf>
    <xf numFmtId="49" fontId="19" fillId="0" borderId="14">
      <alignment horizontal="center"/>
    </xf>
    <xf numFmtId="4" fontId="21" fillId="3" borderId="15">
      <alignment horizontal="right" vertical="top" shrinkToFit="1"/>
    </xf>
  </cellStyleXfs>
  <cellXfs count="30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8" fillId="0" borderId="1" xfId="0" applyFont="1" applyBorder="1" applyAlignment="1">
      <alignment horizontal="justify" vertical="top"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indent="15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4" fillId="0" borderId="0" xfId="0" applyFont="1"/>
    <xf numFmtId="0" fontId="8" fillId="0" borderId="1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49" fontId="8" fillId="0" borderId="1" xfId="4" applyFont="1" applyBorder="1" applyAlignment="1" applyProtection="1">
      <alignment horizontal="center" vertical="top"/>
    </xf>
    <xf numFmtId="49" fontId="8" fillId="0" borderId="1" xfId="4" applyFont="1" applyBorder="1" applyProtection="1">
      <alignment horizontal="center"/>
    </xf>
    <xf numFmtId="0" fontId="11" fillId="0" borderId="1" xfId="3" applyNumberFormat="1" applyFont="1" applyBorder="1" applyAlignment="1" applyProtection="1">
      <alignment wrapText="1"/>
    </xf>
    <xf numFmtId="0" fontId="8" fillId="0" borderId="1" xfId="3" applyNumberFormat="1" applyFont="1" applyBorder="1" applyAlignment="1" applyProtection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2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wrapText="1"/>
    </xf>
    <xf numFmtId="4" fontId="22" fillId="2" borderId="1" xfId="5" applyNumberFormat="1" applyFont="1" applyFill="1" applyBorder="1" applyAlignment="1" applyProtection="1">
      <alignment horizontal="center" vertical="top" shrinkToFit="1"/>
    </xf>
    <xf numFmtId="4" fontId="7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49" fontId="25" fillId="0" borderId="1" xfId="0" applyNumberFormat="1" applyFont="1" applyBorder="1" applyAlignment="1">
      <alignment horizontal="center" vertical="top"/>
    </xf>
    <xf numFmtId="0" fontId="25" fillId="0" borderId="0" xfId="0" applyNumberFormat="1" applyFont="1" applyAlignment="1">
      <alignment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justify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justify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/>
    <xf numFmtId="0" fontId="12" fillId="0" borderId="0" xfId="0" applyFont="1" applyFill="1"/>
    <xf numFmtId="0" fontId="8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justify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8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7" fillId="0" borderId="3" xfId="0" applyFont="1" applyBorder="1"/>
    <xf numFmtId="164" fontId="5" fillId="0" borderId="1" xfId="0" applyNumberFormat="1" applyFont="1" applyBorder="1" applyAlignment="1">
      <alignment horizontal="center"/>
    </xf>
    <xf numFmtId="2" fontId="0" fillId="0" borderId="0" xfId="0" applyNumberFormat="1"/>
    <xf numFmtId="0" fontId="2" fillId="0" borderId="0" xfId="0" applyFont="1" applyAlignment="1">
      <alignment wrapText="1" shrinkToFit="1"/>
    </xf>
    <xf numFmtId="164" fontId="0" fillId="0" borderId="0" xfId="0" applyNumberFormat="1"/>
    <xf numFmtId="0" fontId="1" fillId="0" borderId="0" xfId="0" applyFont="1" applyFill="1" applyAlignment="1">
      <alignment horizontal="right" indent="15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49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" fontId="22" fillId="2" borderId="1" xfId="5" applyNumberFormat="1" applyFont="1" applyFill="1" applyBorder="1" applyAlignment="1" applyProtection="1">
      <alignment horizontal="center" vertical="top" shrinkToFi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" fontId="22" fillId="0" borderId="1" xfId="0" applyNumberFormat="1" applyFont="1" applyBorder="1" applyAlignment="1">
      <alignment horizontal="center" vertical="top" wrapText="1"/>
    </xf>
    <xf numFmtId="4" fontId="22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6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4" fontId="23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 vertical="top" wrapText="1"/>
    </xf>
    <xf numFmtId="49" fontId="11" fillId="0" borderId="16" xfId="4" applyFont="1" applyFill="1" applyBorder="1" applyAlignment="1" applyProtection="1">
      <alignment horizontal="center" vertical="top"/>
    </xf>
    <xf numFmtId="0" fontId="23" fillId="0" borderId="1" xfId="3" applyNumberFormat="1" applyFont="1" applyFill="1" applyBorder="1" applyAlignment="1" applyProtection="1">
      <alignment horizontal="left" vertical="top" wrapText="1"/>
    </xf>
    <xf numFmtId="49" fontId="8" fillId="0" borderId="16" xfId="4" applyFont="1" applyFill="1" applyBorder="1" applyAlignment="1" applyProtection="1">
      <alignment horizontal="center" vertical="top"/>
    </xf>
    <xf numFmtId="0" fontId="22" fillId="0" borderId="1" xfId="3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4" fontId="22" fillId="2" borderId="1" xfId="5" applyNumberFormat="1" applyFont="1" applyFill="1" applyBorder="1" applyAlignment="1" applyProtection="1">
      <alignment horizontal="center" vertical="top" shrinkToFi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1" fontId="4" fillId="0" borderId="1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4" fillId="0" borderId="6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4" fontId="22" fillId="0" borderId="2" xfId="0" applyNumberFormat="1" applyFont="1" applyBorder="1" applyAlignment="1">
      <alignment horizontal="center" vertical="top" wrapText="1"/>
    </xf>
    <xf numFmtId="4" fontId="22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4" fontId="23" fillId="0" borderId="1" xfId="0" applyNumberFormat="1" applyFont="1" applyBorder="1" applyAlignment="1">
      <alignment horizontal="center" vertical="top" wrapText="1"/>
    </xf>
    <xf numFmtId="2" fontId="2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/>
    </xf>
    <xf numFmtId="4" fontId="6" fillId="0" borderId="3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4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</cellXfs>
  <cellStyles count="6">
    <cellStyle name="xl30" xfId="3"/>
    <cellStyle name="xl32" xfId="1"/>
    <cellStyle name="xl41" xfId="4"/>
    <cellStyle name="xl42" xfId="5"/>
    <cellStyle name="xl45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view="pageBreakPreview" topLeftCell="A8" zoomScale="112" zoomScaleSheetLayoutView="112" workbookViewId="0">
      <selection activeCell="B20" sqref="B20"/>
    </sheetView>
  </sheetViews>
  <sheetFormatPr defaultRowHeight="15"/>
  <cols>
    <col min="1" max="1" width="23.42578125" customWidth="1"/>
    <col min="2" max="2" width="72" customWidth="1"/>
    <col min="3" max="3" width="14.85546875" customWidth="1"/>
    <col min="4" max="4" width="14.28515625" customWidth="1"/>
    <col min="5" max="5" width="14.42578125" customWidth="1"/>
  </cols>
  <sheetData>
    <row r="1" spans="1:5" ht="15.75">
      <c r="B1" s="248" t="s">
        <v>286</v>
      </c>
      <c r="C1" s="248"/>
      <c r="D1" s="248"/>
      <c r="E1" s="248"/>
    </row>
    <row r="2" spans="1:5" ht="15.75">
      <c r="B2" s="248" t="s">
        <v>0</v>
      </c>
      <c r="C2" s="248"/>
      <c r="D2" s="248"/>
      <c r="E2" s="248"/>
    </row>
    <row r="3" spans="1:5" ht="15.75">
      <c r="B3" s="249" t="s">
        <v>191</v>
      </c>
      <c r="C3" s="249"/>
      <c r="D3" s="249"/>
      <c r="E3" s="249"/>
    </row>
    <row r="4" spans="1:5" ht="15.75">
      <c r="B4" s="248" t="s">
        <v>2</v>
      </c>
      <c r="C4" s="248"/>
      <c r="D4" s="248"/>
      <c r="E4" s="248"/>
    </row>
    <row r="5" spans="1:5" ht="15.75">
      <c r="B5" s="248" t="s">
        <v>886</v>
      </c>
      <c r="C5" s="248"/>
      <c r="D5" s="248"/>
      <c r="E5" s="248"/>
    </row>
    <row r="6" spans="1:5" ht="15.75" customHeight="1">
      <c r="A6" s="1"/>
      <c r="B6" s="248" t="s">
        <v>181</v>
      </c>
      <c r="C6" s="248"/>
      <c r="D6" s="248"/>
      <c r="E6" s="248"/>
    </row>
    <row r="7" spans="1:5" ht="15.75" customHeight="1">
      <c r="A7" s="1"/>
      <c r="B7" s="248" t="s">
        <v>0</v>
      </c>
      <c r="C7" s="248"/>
      <c r="D7" s="248"/>
      <c r="E7" s="248"/>
    </row>
    <row r="8" spans="1:5" ht="15.75" customHeight="1">
      <c r="A8" s="1"/>
      <c r="B8" s="249" t="s">
        <v>191</v>
      </c>
      <c r="C8" s="249"/>
      <c r="D8" s="249"/>
      <c r="E8" s="249"/>
    </row>
    <row r="9" spans="1:5" ht="15.75" customHeight="1">
      <c r="A9" s="1"/>
      <c r="B9" s="248" t="s">
        <v>2</v>
      </c>
      <c r="C9" s="248"/>
      <c r="D9" s="248"/>
      <c r="E9" s="248"/>
    </row>
    <row r="10" spans="1:5" ht="15.75" customHeight="1">
      <c r="A10" s="1"/>
      <c r="B10" s="248" t="s">
        <v>843</v>
      </c>
      <c r="C10" s="248"/>
      <c r="D10" s="248"/>
      <c r="E10" s="248"/>
    </row>
    <row r="11" spans="1:5" ht="15.75">
      <c r="A11" s="253"/>
      <c r="B11" s="254"/>
      <c r="C11" s="254"/>
    </row>
    <row r="12" spans="1:5">
      <c r="A12" s="243" t="s">
        <v>192</v>
      </c>
      <c r="B12" s="243"/>
      <c r="C12" s="243"/>
      <c r="D12" s="243"/>
      <c r="E12" s="243"/>
    </row>
    <row r="13" spans="1:5" ht="18.75" customHeight="1">
      <c r="A13" s="251" t="s">
        <v>677</v>
      </c>
      <c r="B13" s="251"/>
      <c r="C13" s="251"/>
      <c r="D13" s="251"/>
      <c r="E13" s="251"/>
    </row>
    <row r="14" spans="1:5" ht="15.75">
      <c r="A14" s="1"/>
      <c r="B14" s="1"/>
      <c r="C14" s="1"/>
    </row>
    <row r="15" spans="1:5" ht="20.25" customHeight="1">
      <c r="A15" s="36"/>
      <c r="B15" s="252" t="s">
        <v>300</v>
      </c>
      <c r="C15" s="252"/>
      <c r="D15" s="252"/>
      <c r="E15" s="252"/>
    </row>
    <row r="16" spans="1:5" ht="39" customHeight="1">
      <c r="A16" s="27" t="s">
        <v>193</v>
      </c>
      <c r="B16" s="93" t="s">
        <v>3</v>
      </c>
      <c r="C16" s="202" t="s">
        <v>678</v>
      </c>
      <c r="D16" s="205" t="s">
        <v>856</v>
      </c>
      <c r="E16" s="202" t="s">
        <v>678</v>
      </c>
    </row>
    <row r="17" spans="1:5">
      <c r="A17" s="28" t="s">
        <v>194</v>
      </c>
      <c r="B17" s="5" t="s">
        <v>195</v>
      </c>
      <c r="C17" s="96">
        <f>C18+C24+C38+C47+C53+C66+C71+C76+C82+C50+C60</f>
        <v>56211656.510000005</v>
      </c>
      <c r="D17" s="211">
        <f>D18+D24+D38+D47+D53+D66+D71+D76+D82+D50+D60</f>
        <v>0</v>
      </c>
      <c r="E17" s="211">
        <f>E18+E24+E38+E47+E53+E66+E71+E76+E82+E50+E60</f>
        <v>56211656.510000005</v>
      </c>
    </row>
    <row r="18" spans="1:5">
      <c r="A18" s="28" t="s">
        <v>196</v>
      </c>
      <c r="B18" s="5" t="s">
        <v>197</v>
      </c>
      <c r="C18" s="96">
        <f>C19</f>
        <v>37289500</v>
      </c>
      <c r="D18" s="211">
        <f>D19</f>
        <v>0</v>
      </c>
      <c r="E18" s="211">
        <f>E19</f>
        <v>37289500</v>
      </c>
    </row>
    <row r="19" spans="1:5" ht="14.25" customHeight="1">
      <c r="A19" s="89" t="s">
        <v>198</v>
      </c>
      <c r="B19" s="90" t="s">
        <v>199</v>
      </c>
      <c r="C19" s="91">
        <f>C20+C21+C22+C23</f>
        <v>37289500</v>
      </c>
      <c r="D19" s="207">
        <f>D20+D21+D22+D23</f>
        <v>0</v>
      </c>
      <c r="E19" s="207">
        <f>E20+E21+E22+E23</f>
        <v>37289500</v>
      </c>
    </row>
    <row r="20" spans="1:5" ht="53.25" customHeight="1">
      <c r="A20" s="68" t="s">
        <v>323</v>
      </c>
      <c r="B20" s="71" t="s">
        <v>200</v>
      </c>
      <c r="C20" s="98">
        <v>37010000</v>
      </c>
      <c r="D20" s="78"/>
      <c r="E20" s="98">
        <f>C20+D20</f>
        <v>37010000</v>
      </c>
    </row>
    <row r="21" spans="1:5" ht="66.75" customHeight="1">
      <c r="A21" s="68" t="s">
        <v>324</v>
      </c>
      <c r="B21" s="71" t="s">
        <v>320</v>
      </c>
      <c r="C21" s="98">
        <v>100000</v>
      </c>
      <c r="D21" s="78"/>
      <c r="E21" s="98">
        <f t="shared" ref="E21:E23" si="0">C21+D21</f>
        <v>100000</v>
      </c>
    </row>
    <row r="22" spans="1:5" ht="30" customHeight="1">
      <c r="A22" s="68" t="s">
        <v>325</v>
      </c>
      <c r="B22" s="71" t="s">
        <v>321</v>
      </c>
      <c r="C22" s="98">
        <v>129500</v>
      </c>
      <c r="D22" s="78"/>
      <c r="E22" s="98">
        <f t="shared" si="0"/>
        <v>129500</v>
      </c>
    </row>
    <row r="23" spans="1:5" ht="54.75" customHeight="1">
      <c r="A23" s="68" t="s">
        <v>326</v>
      </c>
      <c r="B23" s="71" t="s">
        <v>322</v>
      </c>
      <c r="C23" s="98">
        <v>50000</v>
      </c>
      <c r="D23" s="78"/>
      <c r="E23" s="98">
        <f t="shared" si="0"/>
        <v>50000</v>
      </c>
    </row>
    <row r="24" spans="1:5" ht="27" customHeight="1">
      <c r="A24" s="28" t="s">
        <v>201</v>
      </c>
      <c r="B24" s="5" t="s">
        <v>202</v>
      </c>
      <c r="C24" s="96">
        <f>C25</f>
        <v>7412520</v>
      </c>
      <c r="D24" s="211">
        <f>D25</f>
        <v>0</v>
      </c>
      <c r="E24" s="211">
        <f>E25</f>
        <v>7412520</v>
      </c>
    </row>
    <row r="25" spans="1:5" ht="27" customHeight="1">
      <c r="A25" s="68" t="s">
        <v>328</v>
      </c>
      <c r="B25" s="71" t="s">
        <v>327</v>
      </c>
      <c r="C25" s="91">
        <f>C27+C30+C33+C36</f>
        <v>7412520</v>
      </c>
      <c r="D25" s="207">
        <f>D27+D30+D33+D36</f>
        <v>0</v>
      </c>
      <c r="E25" s="207">
        <f>E27+E30+E33+E36</f>
        <v>7412520</v>
      </c>
    </row>
    <row r="26" spans="1:5" ht="41.25" customHeight="1">
      <c r="A26" s="99" t="s">
        <v>380</v>
      </c>
      <c r="B26" s="100" t="s">
        <v>381</v>
      </c>
      <c r="C26" s="91">
        <f>C27</f>
        <v>3351430</v>
      </c>
      <c r="D26" s="207">
        <f>D27</f>
        <v>0</v>
      </c>
      <c r="E26" s="207">
        <f>E27</f>
        <v>3351430</v>
      </c>
    </row>
    <row r="27" spans="1:5" ht="18.75" customHeight="1">
      <c r="A27" s="250" t="s">
        <v>333</v>
      </c>
      <c r="B27" s="242" t="s">
        <v>329</v>
      </c>
      <c r="C27" s="245">
        <v>3351430</v>
      </c>
      <c r="D27" s="246"/>
      <c r="E27" s="245">
        <f>C27+D27</f>
        <v>3351430</v>
      </c>
    </row>
    <row r="28" spans="1:5" ht="46.5" customHeight="1">
      <c r="A28" s="250"/>
      <c r="B28" s="242"/>
      <c r="C28" s="245"/>
      <c r="D28" s="247"/>
      <c r="E28" s="245"/>
    </row>
    <row r="29" spans="1:5" ht="54.75" customHeight="1">
      <c r="A29" s="101" t="s">
        <v>382</v>
      </c>
      <c r="B29" s="102" t="s">
        <v>383</v>
      </c>
      <c r="C29" s="91">
        <f>C30</f>
        <v>18550</v>
      </c>
      <c r="D29" s="207">
        <f>D30</f>
        <v>0</v>
      </c>
      <c r="E29" s="207">
        <f>E30</f>
        <v>18550</v>
      </c>
    </row>
    <row r="30" spans="1:5" ht="78" customHeight="1">
      <c r="A30" s="241" t="s">
        <v>334</v>
      </c>
      <c r="B30" s="242" t="s">
        <v>330</v>
      </c>
      <c r="C30" s="103">
        <v>18550</v>
      </c>
      <c r="D30" s="78"/>
      <c r="E30" s="206">
        <f>C30+D30</f>
        <v>18550</v>
      </c>
    </row>
    <row r="31" spans="1:5" ht="9" hidden="1" customHeight="1">
      <c r="A31" s="241"/>
      <c r="B31" s="242"/>
      <c r="C31" s="103"/>
      <c r="D31" s="78"/>
      <c r="E31" s="206"/>
    </row>
    <row r="32" spans="1:5" ht="42.75" customHeight="1">
      <c r="A32" s="101" t="s">
        <v>384</v>
      </c>
      <c r="B32" s="229" t="s">
        <v>385</v>
      </c>
      <c r="C32" s="103">
        <f>C33</f>
        <v>4462790</v>
      </c>
      <c r="D32" s="206">
        <f>D33</f>
        <v>0</v>
      </c>
      <c r="E32" s="206">
        <f>E33</f>
        <v>4462790</v>
      </c>
    </row>
    <row r="33" spans="1:5" ht="41.25" customHeight="1">
      <c r="A33" s="241" t="s">
        <v>335</v>
      </c>
      <c r="B33" s="242" t="s">
        <v>331</v>
      </c>
      <c r="C33" s="244">
        <v>4462790</v>
      </c>
      <c r="D33" s="246"/>
      <c r="E33" s="244">
        <f>C33+D33</f>
        <v>4462790</v>
      </c>
    </row>
    <row r="34" spans="1:5" ht="25.5" customHeight="1">
      <c r="A34" s="241"/>
      <c r="B34" s="242"/>
      <c r="C34" s="244"/>
      <c r="D34" s="247"/>
      <c r="E34" s="244"/>
    </row>
    <row r="35" spans="1:5" ht="42" customHeight="1">
      <c r="A35" s="101" t="s">
        <v>386</v>
      </c>
      <c r="B35" s="102" t="s">
        <v>387</v>
      </c>
      <c r="C35" s="103">
        <f>C36</f>
        <v>-420250</v>
      </c>
      <c r="D35" s="206">
        <f>D36</f>
        <v>0</v>
      </c>
      <c r="E35" s="206">
        <f>E36</f>
        <v>-420250</v>
      </c>
    </row>
    <row r="36" spans="1:5" ht="66.75" customHeight="1">
      <c r="A36" s="241" t="s">
        <v>336</v>
      </c>
      <c r="B36" s="242" t="s">
        <v>332</v>
      </c>
      <c r="C36" s="103">
        <v>-420250</v>
      </c>
      <c r="D36" s="78"/>
      <c r="E36" s="206">
        <f>C36+D36</f>
        <v>-420250</v>
      </c>
    </row>
    <row r="37" spans="1:5" ht="6" hidden="1" customHeight="1">
      <c r="A37" s="241"/>
      <c r="B37" s="242"/>
      <c r="C37" s="103">
        <v>-394298.97</v>
      </c>
      <c r="D37" s="78"/>
      <c r="E37" s="206">
        <v>-394298.97</v>
      </c>
    </row>
    <row r="38" spans="1:5" ht="14.25" customHeight="1">
      <c r="A38" s="28" t="s">
        <v>203</v>
      </c>
      <c r="B38" s="97" t="s">
        <v>204</v>
      </c>
      <c r="C38" s="96">
        <f>C39+C41+C43+C45</f>
        <v>1556355.42</v>
      </c>
      <c r="D38" s="211">
        <f>D39+D41+D43+D45</f>
        <v>0</v>
      </c>
      <c r="E38" s="211">
        <f>E39+E41+E43+E45</f>
        <v>1556355.42</v>
      </c>
    </row>
    <row r="39" spans="1:5" ht="18" customHeight="1">
      <c r="A39" s="68" t="s">
        <v>337</v>
      </c>
      <c r="B39" s="71" t="s">
        <v>205</v>
      </c>
      <c r="C39" s="91">
        <f>C40</f>
        <v>200000</v>
      </c>
      <c r="D39" s="207">
        <f>D40</f>
        <v>0</v>
      </c>
      <c r="E39" s="207">
        <f>E40</f>
        <v>200000</v>
      </c>
    </row>
    <row r="40" spans="1:5" ht="17.25" customHeight="1">
      <c r="A40" s="68" t="s">
        <v>290</v>
      </c>
      <c r="B40" s="71" t="s">
        <v>205</v>
      </c>
      <c r="C40" s="98">
        <v>200000</v>
      </c>
      <c r="D40" s="78"/>
      <c r="E40" s="98">
        <f>C40+D40</f>
        <v>200000</v>
      </c>
    </row>
    <row r="41" spans="1:5" ht="15.75" customHeight="1">
      <c r="A41" s="69" t="s">
        <v>338</v>
      </c>
      <c r="B41" s="90" t="s">
        <v>206</v>
      </c>
      <c r="C41" s="91">
        <f>C42</f>
        <v>362000</v>
      </c>
      <c r="D41" s="207">
        <f>D42</f>
        <v>0</v>
      </c>
      <c r="E41" s="207">
        <f>E42</f>
        <v>362000</v>
      </c>
    </row>
    <row r="42" spans="1:5">
      <c r="A42" s="69" t="s">
        <v>292</v>
      </c>
      <c r="B42" s="90" t="s">
        <v>206</v>
      </c>
      <c r="C42" s="98">
        <v>362000</v>
      </c>
      <c r="D42" s="78"/>
      <c r="E42" s="98">
        <f>C42+D42</f>
        <v>362000</v>
      </c>
    </row>
    <row r="43" spans="1:5">
      <c r="A43" s="68" t="s">
        <v>340</v>
      </c>
      <c r="B43" s="71" t="s">
        <v>339</v>
      </c>
      <c r="C43" s="91">
        <f>C44</f>
        <v>720000</v>
      </c>
      <c r="D43" s="207">
        <f>D44</f>
        <v>0</v>
      </c>
      <c r="E43" s="207">
        <f>E44</f>
        <v>720000</v>
      </c>
    </row>
    <row r="44" spans="1:5" ht="27.75" customHeight="1">
      <c r="A44" s="68" t="s">
        <v>291</v>
      </c>
      <c r="B44" s="71" t="s">
        <v>361</v>
      </c>
      <c r="C44" s="98">
        <v>720000</v>
      </c>
      <c r="D44" s="78"/>
      <c r="E44" s="98">
        <f>C44+D44</f>
        <v>720000</v>
      </c>
    </row>
    <row r="45" spans="1:5" ht="29.25" customHeight="1">
      <c r="A45" s="68" t="s">
        <v>758</v>
      </c>
      <c r="B45" s="133" t="s">
        <v>757</v>
      </c>
      <c r="C45" s="98">
        <f>C46</f>
        <v>274355.42</v>
      </c>
      <c r="D45" s="98">
        <f>D46</f>
        <v>0</v>
      </c>
      <c r="E45" s="98">
        <f>E46</f>
        <v>274355.42</v>
      </c>
    </row>
    <row r="46" spans="1:5" ht="27.75" customHeight="1">
      <c r="A46" s="132" t="s">
        <v>756</v>
      </c>
      <c r="B46" s="133" t="s">
        <v>679</v>
      </c>
      <c r="C46" s="98">
        <v>274355.42</v>
      </c>
      <c r="D46" s="78"/>
      <c r="E46" s="98">
        <f>C46+D46</f>
        <v>274355.42</v>
      </c>
    </row>
    <row r="47" spans="1:5" ht="27.75" customHeight="1">
      <c r="A47" s="28" t="s">
        <v>207</v>
      </c>
      <c r="B47" s="5" t="s">
        <v>208</v>
      </c>
      <c r="C47" s="96">
        <f t="shared" ref="C47:E48" si="1">C48</f>
        <v>600000</v>
      </c>
      <c r="D47" s="211">
        <f t="shared" si="1"/>
        <v>0</v>
      </c>
      <c r="E47" s="211">
        <f t="shared" si="1"/>
        <v>600000</v>
      </c>
    </row>
    <row r="48" spans="1:5" ht="18" customHeight="1">
      <c r="A48" s="89" t="s">
        <v>209</v>
      </c>
      <c r="B48" s="66" t="s">
        <v>210</v>
      </c>
      <c r="C48" s="91">
        <f t="shared" si="1"/>
        <v>600000</v>
      </c>
      <c r="D48" s="207">
        <f t="shared" si="1"/>
        <v>0</v>
      </c>
      <c r="E48" s="207">
        <f t="shared" si="1"/>
        <v>600000</v>
      </c>
    </row>
    <row r="49" spans="1:5" ht="17.25" customHeight="1">
      <c r="A49" s="92" t="s">
        <v>211</v>
      </c>
      <c r="B49" s="66" t="s">
        <v>212</v>
      </c>
      <c r="C49" s="98">
        <v>600000</v>
      </c>
      <c r="D49" s="78"/>
      <c r="E49" s="98">
        <f>C49+D49</f>
        <v>600000</v>
      </c>
    </row>
    <row r="50" spans="1:5" ht="17.25" customHeight="1">
      <c r="A50" s="94" t="s">
        <v>388</v>
      </c>
      <c r="B50" s="97" t="s">
        <v>389</v>
      </c>
      <c r="C50" s="104">
        <f t="shared" ref="C50:E51" si="2">C51</f>
        <v>100000</v>
      </c>
      <c r="D50" s="104">
        <f t="shared" si="2"/>
        <v>0</v>
      </c>
      <c r="E50" s="104">
        <f t="shared" si="2"/>
        <v>100000</v>
      </c>
    </row>
    <row r="51" spans="1:5" ht="26.25" customHeight="1">
      <c r="A51" s="92" t="s">
        <v>390</v>
      </c>
      <c r="B51" s="66" t="s">
        <v>391</v>
      </c>
      <c r="C51" s="98">
        <f t="shared" si="2"/>
        <v>100000</v>
      </c>
      <c r="D51" s="98">
        <f t="shared" si="2"/>
        <v>0</v>
      </c>
      <c r="E51" s="98">
        <f t="shared" si="2"/>
        <v>100000</v>
      </c>
    </row>
    <row r="52" spans="1:5" ht="27.75" customHeight="1">
      <c r="A52" s="92" t="s">
        <v>392</v>
      </c>
      <c r="B52" s="66" t="s">
        <v>393</v>
      </c>
      <c r="C52" s="98">
        <v>100000</v>
      </c>
      <c r="D52" s="78"/>
      <c r="E52" s="98">
        <f>C52+D52</f>
        <v>100000</v>
      </c>
    </row>
    <row r="53" spans="1:5" ht="29.25" customHeight="1">
      <c r="A53" s="28" t="s">
        <v>213</v>
      </c>
      <c r="B53" s="5" t="s">
        <v>214</v>
      </c>
      <c r="C53" s="96">
        <f>C54</f>
        <v>4317861</v>
      </c>
      <c r="D53" s="211">
        <f>D54</f>
        <v>0</v>
      </c>
      <c r="E53" s="211">
        <f>E54</f>
        <v>4317861</v>
      </c>
    </row>
    <row r="54" spans="1:5" ht="54.75" customHeight="1">
      <c r="A54" s="68" t="s">
        <v>341</v>
      </c>
      <c r="B54" s="71" t="s">
        <v>215</v>
      </c>
      <c r="C54" s="91">
        <f>C55+C58</f>
        <v>4317861</v>
      </c>
      <c r="D54" s="207">
        <f>D55+D58</f>
        <v>0</v>
      </c>
      <c r="E54" s="207">
        <f>E55+E58</f>
        <v>4317861</v>
      </c>
    </row>
    <row r="55" spans="1:5" ht="40.5" customHeight="1">
      <c r="A55" s="89" t="s">
        <v>216</v>
      </c>
      <c r="B55" s="71" t="s">
        <v>217</v>
      </c>
      <c r="C55" s="91">
        <f>C56+C57</f>
        <v>4050918</v>
      </c>
      <c r="D55" s="207">
        <f>D56+D57</f>
        <v>0</v>
      </c>
      <c r="E55" s="207">
        <f>E56+E57</f>
        <v>4050918</v>
      </c>
    </row>
    <row r="56" spans="1:5" ht="54" customHeight="1">
      <c r="A56" s="92" t="s">
        <v>298</v>
      </c>
      <c r="B56" s="71" t="s">
        <v>342</v>
      </c>
      <c r="C56" s="98">
        <v>3713438</v>
      </c>
      <c r="D56" s="78"/>
      <c r="E56" s="98">
        <f>C56+D56</f>
        <v>3713438</v>
      </c>
    </row>
    <row r="57" spans="1:5" ht="53.25" customHeight="1">
      <c r="A57" s="92" t="s">
        <v>218</v>
      </c>
      <c r="B57" s="71" t="s">
        <v>343</v>
      </c>
      <c r="C57" s="98">
        <v>337480</v>
      </c>
      <c r="D57" s="78"/>
      <c r="E57" s="98">
        <f>C57+D57</f>
        <v>337480</v>
      </c>
    </row>
    <row r="58" spans="1:5" ht="53.25" customHeight="1">
      <c r="A58" s="68" t="s">
        <v>344</v>
      </c>
      <c r="B58" s="71" t="s">
        <v>762</v>
      </c>
      <c r="C58" s="91">
        <f>C59</f>
        <v>266943</v>
      </c>
      <c r="D58" s="207">
        <f>D59</f>
        <v>0</v>
      </c>
      <c r="E58" s="207">
        <f>E59</f>
        <v>266943</v>
      </c>
    </row>
    <row r="59" spans="1:5" ht="40.5" customHeight="1">
      <c r="A59" s="68" t="s">
        <v>288</v>
      </c>
      <c r="B59" s="71" t="s">
        <v>219</v>
      </c>
      <c r="C59" s="98">
        <v>266943</v>
      </c>
      <c r="D59" s="78"/>
      <c r="E59" s="98">
        <f>C59+D59</f>
        <v>266943</v>
      </c>
    </row>
    <row r="60" spans="1:5">
      <c r="A60" s="28" t="s">
        <v>685</v>
      </c>
      <c r="B60" s="130" t="s">
        <v>686</v>
      </c>
      <c r="C60" s="104">
        <f>C61</f>
        <v>1154760</v>
      </c>
      <c r="D60" s="104">
        <f>D61</f>
        <v>0</v>
      </c>
      <c r="E60" s="104">
        <f>E61</f>
        <v>1154760</v>
      </c>
    </row>
    <row r="61" spans="1:5">
      <c r="A61" s="129" t="s">
        <v>687</v>
      </c>
      <c r="B61" s="66" t="s">
        <v>688</v>
      </c>
      <c r="C61" s="98">
        <f>C62+C63+C64+C65</f>
        <v>1154760</v>
      </c>
      <c r="D61" s="98">
        <f>D62+D63+D64+D65</f>
        <v>0</v>
      </c>
      <c r="E61" s="98">
        <f>E62+E63+E64+E65</f>
        <v>1154760</v>
      </c>
    </row>
    <row r="62" spans="1:5" ht="26.25">
      <c r="A62" s="128" t="s">
        <v>689</v>
      </c>
      <c r="B62" s="127" t="s">
        <v>690</v>
      </c>
      <c r="C62" s="98">
        <v>21480</v>
      </c>
      <c r="D62" s="78"/>
      <c r="E62" s="98">
        <f>C62+D62</f>
        <v>21480</v>
      </c>
    </row>
    <row r="63" spans="1:5">
      <c r="A63" s="128" t="s">
        <v>691</v>
      </c>
      <c r="B63" s="127" t="s">
        <v>692</v>
      </c>
      <c r="C63" s="98">
        <v>1870</v>
      </c>
      <c r="D63" s="78"/>
      <c r="E63" s="98">
        <f t="shared" ref="E63:E65" si="3">C63+D63</f>
        <v>1870</v>
      </c>
    </row>
    <row r="64" spans="1:5">
      <c r="A64" s="128" t="s">
        <v>693</v>
      </c>
      <c r="B64" s="127" t="s">
        <v>694</v>
      </c>
      <c r="C64" s="98">
        <v>419720</v>
      </c>
      <c r="D64" s="78"/>
      <c r="E64" s="98">
        <f t="shared" si="3"/>
        <v>419720</v>
      </c>
    </row>
    <row r="65" spans="1:5">
      <c r="A65" s="128" t="s">
        <v>695</v>
      </c>
      <c r="B65" s="127" t="s">
        <v>696</v>
      </c>
      <c r="C65" s="98">
        <v>711690</v>
      </c>
      <c r="D65" s="78"/>
      <c r="E65" s="98">
        <f t="shared" si="3"/>
        <v>711690</v>
      </c>
    </row>
    <row r="66" spans="1:5" ht="29.25" customHeight="1">
      <c r="A66" s="28" t="s">
        <v>220</v>
      </c>
      <c r="B66" s="5" t="s">
        <v>310</v>
      </c>
      <c r="C66" s="96">
        <f t="shared" ref="C66:E67" si="4">C67</f>
        <v>1897372.6</v>
      </c>
      <c r="D66" s="211">
        <f t="shared" si="4"/>
        <v>0</v>
      </c>
      <c r="E66" s="211">
        <f t="shared" si="4"/>
        <v>1897372.6</v>
      </c>
    </row>
    <row r="67" spans="1:5" ht="19.5" customHeight="1">
      <c r="A67" s="89" t="s">
        <v>221</v>
      </c>
      <c r="B67" s="71" t="s">
        <v>222</v>
      </c>
      <c r="C67" s="91">
        <f t="shared" si="4"/>
        <v>1897372.6</v>
      </c>
      <c r="D67" s="207">
        <f t="shared" si="4"/>
        <v>0</v>
      </c>
      <c r="E67" s="207">
        <f t="shared" si="4"/>
        <v>1897372.6</v>
      </c>
    </row>
    <row r="68" spans="1:5" ht="17.25" customHeight="1">
      <c r="A68" s="89" t="s">
        <v>223</v>
      </c>
      <c r="B68" s="71" t="s">
        <v>224</v>
      </c>
      <c r="C68" s="91">
        <f>C69+C70</f>
        <v>1897372.6</v>
      </c>
      <c r="D68" s="207">
        <f>D69+D70</f>
        <v>0</v>
      </c>
      <c r="E68" s="207">
        <f>E69+E70</f>
        <v>1897372.6</v>
      </c>
    </row>
    <row r="69" spans="1:5" ht="25.5" customHeight="1">
      <c r="A69" s="92" t="s">
        <v>225</v>
      </c>
      <c r="B69" s="71" t="s">
        <v>226</v>
      </c>
      <c r="C69" s="98">
        <v>15000</v>
      </c>
      <c r="D69" s="78"/>
      <c r="E69" s="98">
        <f>C69+D69</f>
        <v>15000</v>
      </c>
    </row>
    <row r="70" spans="1:5" ht="27.75" customHeight="1">
      <c r="A70" s="92" t="s">
        <v>227</v>
      </c>
      <c r="B70" s="90" t="s">
        <v>226</v>
      </c>
      <c r="C70" s="98">
        <v>1882372.6</v>
      </c>
      <c r="D70" s="78"/>
      <c r="E70" s="98">
        <f>C70+D70</f>
        <v>1882372.6</v>
      </c>
    </row>
    <row r="71" spans="1:5" ht="27.75" customHeight="1">
      <c r="A71" s="28" t="s">
        <v>228</v>
      </c>
      <c r="B71" s="5" t="s">
        <v>229</v>
      </c>
      <c r="C71" s="96">
        <f t="shared" ref="C71:E72" si="5">C72</f>
        <v>1856900</v>
      </c>
      <c r="D71" s="211">
        <f t="shared" si="5"/>
        <v>0</v>
      </c>
      <c r="E71" s="211">
        <f t="shared" si="5"/>
        <v>1856900</v>
      </c>
    </row>
    <row r="72" spans="1:5" ht="26.25" customHeight="1">
      <c r="A72" s="68" t="s">
        <v>348</v>
      </c>
      <c r="B72" s="71" t="s">
        <v>345</v>
      </c>
      <c r="C72" s="91">
        <f t="shared" si="5"/>
        <v>1856900</v>
      </c>
      <c r="D72" s="207">
        <f t="shared" si="5"/>
        <v>0</v>
      </c>
      <c r="E72" s="207">
        <f t="shared" si="5"/>
        <v>1856900</v>
      </c>
    </row>
    <row r="73" spans="1:5" ht="25.5" customHeight="1">
      <c r="A73" s="68" t="s">
        <v>349</v>
      </c>
      <c r="B73" s="71" t="s">
        <v>230</v>
      </c>
      <c r="C73" s="91">
        <f>C74+C75</f>
        <v>1856900</v>
      </c>
      <c r="D73" s="207">
        <f>D74+D75</f>
        <v>0</v>
      </c>
      <c r="E73" s="207">
        <f>E74+E75</f>
        <v>1856900</v>
      </c>
    </row>
    <row r="74" spans="1:5" ht="39.75" customHeight="1">
      <c r="A74" s="68" t="s">
        <v>350</v>
      </c>
      <c r="B74" s="71" t="s">
        <v>346</v>
      </c>
      <c r="C74" s="98">
        <v>1749700</v>
      </c>
      <c r="D74" s="78"/>
      <c r="E74" s="98">
        <f>C74+D74</f>
        <v>1749700</v>
      </c>
    </row>
    <row r="75" spans="1:5" ht="29.25" customHeight="1">
      <c r="A75" s="68" t="s">
        <v>351</v>
      </c>
      <c r="B75" s="71" t="s">
        <v>347</v>
      </c>
      <c r="C75" s="98">
        <v>107200</v>
      </c>
      <c r="D75" s="78"/>
      <c r="E75" s="98">
        <f>C75+D75</f>
        <v>107200</v>
      </c>
    </row>
    <row r="76" spans="1:5" ht="17.25" customHeight="1">
      <c r="A76" s="28" t="s">
        <v>231</v>
      </c>
      <c r="B76" s="97" t="s">
        <v>232</v>
      </c>
      <c r="C76" s="96">
        <f>C77+C78+C79+C80+C81</f>
        <v>24387.489999999998</v>
      </c>
      <c r="D76" s="211">
        <f>D77+D78+D79+D80+D81</f>
        <v>0</v>
      </c>
      <c r="E76" s="211">
        <f>E77+E78+E79+E80+E81</f>
        <v>24387.489999999998</v>
      </c>
    </row>
    <row r="77" spans="1:5" ht="54.75" customHeight="1">
      <c r="A77" s="92" t="s">
        <v>394</v>
      </c>
      <c r="B77" s="105" t="s">
        <v>395</v>
      </c>
      <c r="C77" s="91">
        <v>932.5</v>
      </c>
      <c r="D77" s="78"/>
      <c r="E77" s="207">
        <f>C77+D77</f>
        <v>932.5</v>
      </c>
    </row>
    <row r="78" spans="1:5" ht="65.25" customHeight="1">
      <c r="A78" s="92" t="s">
        <v>396</v>
      </c>
      <c r="B78" s="105" t="s">
        <v>397</v>
      </c>
      <c r="C78" s="91">
        <v>6250</v>
      </c>
      <c r="D78" s="78"/>
      <c r="E78" s="207">
        <f t="shared" ref="E78:E81" si="6">C78+D78</f>
        <v>6250</v>
      </c>
    </row>
    <row r="79" spans="1:5" ht="53.25" customHeight="1">
      <c r="A79" s="92" t="s">
        <v>398</v>
      </c>
      <c r="B79" s="105" t="s">
        <v>399</v>
      </c>
      <c r="C79" s="91">
        <v>0</v>
      </c>
      <c r="D79" s="78"/>
      <c r="E79" s="207">
        <f t="shared" si="6"/>
        <v>0</v>
      </c>
    </row>
    <row r="80" spans="1:5" ht="54" customHeight="1">
      <c r="A80" s="106" t="s">
        <v>400</v>
      </c>
      <c r="B80" s="107" t="s">
        <v>401</v>
      </c>
      <c r="C80" s="91">
        <v>2254.9899999999998</v>
      </c>
      <c r="D80" s="78"/>
      <c r="E80" s="207">
        <f t="shared" si="6"/>
        <v>2254.9899999999998</v>
      </c>
    </row>
    <row r="81" spans="1:5" ht="55.5" customHeight="1">
      <c r="A81" s="68" t="s">
        <v>402</v>
      </c>
      <c r="B81" s="71" t="s">
        <v>403</v>
      </c>
      <c r="C81" s="98">
        <v>14950</v>
      </c>
      <c r="D81" s="78"/>
      <c r="E81" s="207">
        <f t="shared" si="6"/>
        <v>14950</v>
      </c>
    </row>
    <row r="82" spans="1:5" ht="16.5" customHeight="1">
      <c r="A82" s="28" t="s">
        <v>233</v>
      </c>
      <c r="B82" s="97" t="s">
        <v>234</v>
      </c>
      <c r="C82" s="96">
        <f t="shared" ref="C82:E83" si="7">C83</f>
        <v>2000</v>
      </c>
      <c r="D82" s="211">
        <f t="shared" si="7"/>
        <v>0</v>
      </c>
      <c r="E82" s="211">
        <f t="shared" si="7"/>
        <v>2000</v>
      </c>
    </row>
    <row r="83" spans="1:5" ht="19.5" customHeight="1">
      <c r="A83" s="89" t="s">
        <v>235</v>
      </c>
      <c r="B83" s="66" t="s">
        <v>236</v>
      </c>
      <c r="C83" s="91">
        <f t="shared" si="7"/>
        <v>2000</v>
      </c>
      <c r="D83" s="207">
        <f t="shared" si="7"/>
        <v>0</v>
      </c>
      <c r="E83" s="207">
        <f t="shared" si="7"/>
        <v>2000</v>
      </c>
    </row>
    <row r="84" spans="1:5" ht="18" customHeight="1">
      <c r="A84" s="92" t="s">
        <v>237</v>
      </c>
      <c r="B84" s="66" t="s">
        <v>238</v>
      </c>
      <c r="C84" s="98">
        <v>2000</v>
      </c>
      <c r="D84" s="78"/>
      <c r="E84" s="98">
        <f>C84+D84</f>
        <v>2000</v>
      </c>
    </row>
    <row r="85" spans="1:5" ht="17.25" customHeight="1">
      <c r="A85" s="28" t="s">
        <v>239</v>
      </c>
      <c r="B85" s="5" t="s">
        <v>240</v>
      </c>
      <c r="C85" s="96">
        <f>C86+C119</f>
        <v>195400936.31</v>
      </c>
      <c r="D85" s="236">
        <f t="shared" ref="D85:E85" si="8">D86+D119</f>
        <v>3359424.51</v>
      </c>
      <c r="E85" s="236">
        <f t="shared" si="8"/>
        <v>198760360.81999999</v>
      </c>
    </row>
    <row r="86" spans="1:5" ht="31.5" customHeight="1">
      <c r="A86" s="28" t="s">
        <v>241</v>
      </c>
      <c r="B86" s="5" t="s">
        <v>242</v>
      </c>
      <c r="C86" s="96">
        <f>C87+C92+C103+C112</f>
        <v>195400936.31</v>
      </c>
      <c r="D86" s="211">
        <f>D87+D92+D103+D112</f>
        <v>3472927</v>
      </c>
      <c r="E86" s="211">
        <f>E87+E92+E103+E112</f>
        <v>198873863.31</v>
      </c>
    </row>
    <row r="87" spans="1:5" ht="17.25" customHeight="1">
      <c r="A87" s="28" t="s">
        <v>301</v>
      </c>
      <c r="B87" s="5" t="s">
        <v>277</v>
      </c>
      <c r="C87" s="96">
        <f t="shared" ref="C87:E87" si="9">C88</f>
        <v>98351054.870000005</v>
      </c>
      <c r="D87" s="211">
        <f t="shared" si="9"/>
        <v>0</v>
      </c>
      <c r="E87" s="211">
        <f t="shared" si="9"/>
        <v>98351054.870000005</v>
      </c>
    </row>
    <row r="88" spans="1:5" ht="16.5" customHeight="1">
      <c r="A88" s="89" t="s">
        <v>302</v>
      </c>
      <c r="B88" s="90" t="s">
        <v>243</v>
      </c>
      <c r="C88" s="91">
        <f>C89+C91</f>
        <v>98351054.870000005</v>
      </c>
      <c r="D88" s="207">
        <f>D89+D91</f>
        <v>0</v>
      </c>
      <c r="E88" s="207">
        <f>E89+E91</f>
        <v>98351054.870000005</v>
      </c>
    </row>
    <row r="89" spans="1:5" ht="26.25">
      <c r="A89" s="92" t="s">
        <v>303</v>
      </c>
      <c r="B89" s="154" t="s">
        <v>763</v>
      </c>
      <c r="C89" s="98">
        <v>92720200</v>
      </c>
      <c r="D89" s="78"/>
      <c r="E89" s="98">
        <f>C89+D89</f>
        <v>92720200</v>
      </c>
    </row>
    <row r="90" spans="1:5" ht="18" customHeight="1">
      <c r="A90" s="92" t="s">
        <v>304</v>
      </c>
      <c r="B90" s="90" t="s">
        <v>299</v>
      </c>
      <c r="C90" s="91">
        <f>C91</f>
        <v>5630854.8700000001</v>
      </c>
      <c r="D90" s="207">
        <f>D91</f>
        <v>0</v>
      </c>
      <c r="E90" s="207">
        <f>E91</f>
        <v>5630854.8700000001</v>
      </c>
    </row>
    <row r="91" spans="1:5" ht="26.25" customHeight="1">
      <c r="A91" s="92" t="s">
        <v>305</v>
      </c>
      <c r="B91" s="90" t="s">
        <v>297</v>
      </c>
      <c r="C91" s="98">
        <v>5630854.8700000001</v>
      </c>
      <c r="D91" s="78"/>
      <c r="E91" s="98">
        <f>C91+D91</f>
        <v>5630854.8700000001</v>
      </c>
    </row>
    <row r="92" spans="1:5" ht="27" customHeight="1">
      <c r="A92" s="28" t="s">
        <v>306</v>
      </c>
      <c r="B92" s="5" t="s">
        <v>244</v>
      </c>
      <c r="C92" s="96">
        <f>C101+C95+C97+C99+C94</f>
        <v>13296845.190000001</v>
      </c>
      <c r="D92" s="234">
        <f t="shared" ref="D92:E92" si="10">D101+D95+D97+D99+D94</f>
        <v>3411427</v>
      </c>
      <c r="E92" s="234">
        <f t="shared" si="10"/>
        <v>16708272.190000001</v>
      </c>
    </row>
    <row r="93" spans="1:5" ht="27" customHeight="1">
      <c r="A93" s="233" t="s">
        <v>889</v>
      </c>
      <c r="B93" s="235" t="s">
        <v>892</v>
      </c>
      <c r="C93" s="232">
        <f>C94</f>
        <v>0</v>
      </c>
      <c r="D93" s="232">
        <f t="shared" ref="D93" si="11">D94</f>
        <v>3303900</v>
      </c>
      <c r="E93" s="232">
        <f>C93+D93</f>
        <v>3303900</v>
      </c>
    </row>
    <row r="94" spans="1:5" ht="27" customHeight="1">
      <c r="A94" s="233" t="s">
        <v>890</v>
      </c>
      <c r="B94" s="235" t="s">
        <v>893</v>
      </c>
      <c r="C94" s="232"/>
      <c r="D94" s="79">
        <v>3303900</v>
      </c>
      <c r="E94" s="232">
        <f>C94+D94</f>
        <v>3303900</v>
      </c>
    </row>
    <row r="95" spans="1:5" ht="43.5" customHeight="1">
      <c r="A95" s="42" t="s">
        <v>680</v>
      </c>
      <c r="B95" s="39" t="s">
        <v>681</v>
      </c>
      <c r="C95" s="91">
        <f>C96</f>
        <v>3718929.6</v>
      </c>
      <c r="D95" s="207">
        <f>D96</f>
        <v>0</v>
      </c>
      <c r="E95" s="207">
        <f>E96</f>
        <v>3718929.6</v>
      </c>
    </row>
    <row r="96" spans="1:5" ht="40.5" customHeight="1">
      <c r="A96" s="42" t="s">
        <v>682</v>
      </c>
      <c r="B96" s="39" t="s">
        <v>683</v>
      </c>
      <c r="C96" s="91">
        <v>3718929.6</v>
      </c>
      <c r="D96" s="78"/>
      <c r="E96" s="207">
        <f>C96+D96</f>
        <v>3718929.6</v>
      </c>
    </row>
    <row r="97" spans="1:5" ht="55.5" customHeight="1">
      <c r="A97" s="108" t="s">
        <v>404</v>
      </c>
      <c r="B97" s="109" t="s">
        <v>405</v>
      </c>
      <c r="C97" s="110">
        <f>C98</f>
        <v>5523790.4900000002</v>
      </c>
      <c r="D97" s="110">
        <f>D98</f>
        <v>0</v>
      </c>
      <c r="E97" s="110">
        <f>E98</f>
        <v>5523790.4900000002</v>
      </c>
    </row>
    <row r="98" spans="1:5" ht="54" customHeight="1">
      <c r="A98" s="108" t="s">
        <v>406</v>
      </c>
      <c r="B98" s="109" t="s">
        <v>407</v>
      </c>
      <c r="C98" s="110">
        <v>5523790.4900000002</v>
      </c>
      <c r="D98" s="78"/>
      <c r="E98" s="110">
        <f>C98+D98</f>
        <v>5523790.4900000002</v>
      </c>
    </row>
    <row r="99" spans="1:5">
      <c r="A99" s="170" t="s">
        <v>857</v>
      </c>
      <c r="B99" s="111" t="s">
        <v>904</v>
      </c>
      <c r="C99" s="110"/>
      <c r="D99" s="221">
        <v>107527</v>
      </c>
      <c r="E99" s="110">
        <f>C99+D99</f>
        <v>107527</v>
      </c>
    </row>
    <row r="100" spans="1:5">
      <c r="A100" s="170" t="s">
        <v>858</v>
      </c>
      <c r="B100" s="111" t="s">
        <v>905</v>
      </c>
      <c r="C100" s="110"/>
      <c r="D100" s="221">
        <v>107527</v>
      </c>
      <c r="E100" s="110">
        <f>C100+D100</f>
        <v>107527</v>
      </c>
    </row>
    <row r="101" spans="1:5">
      <c r="A101" s="89" t="s">
        <v>307</v>
      </c>
      <c r="B101" s="67" t="s">
        <v>245</v>
      </c>
      <c r="C101" s="91">
        <f t="shared" ref="C101:E101" si="12">C102</f>
        <v>4054125.1</v>
      </c>
      <c r="D101" s="207">
        <f t="shared" si="12"/>
        <v>0</v>
      </c>
      <c r="E101" s="207">
        <f t="shared" si="12"/>
        <v>4054125.1</v>
      </c>
    </row>
    <row r="102" spans="1:5">
      <c r="A102" s="92" t="s">
        <v>308</v>
      </c>
      <c r="B102" s="67" t="s">
        <v>246</v>
      </c>
      <c r="C102" s="98">
        <v>4054125.1</v>
      </c>
      <c r="D102" s="78"/>
      <c r="E102" s="98">
        <f>C102+D102</f>
        <v>4054125.1</v>
      </c>
    </row>
    <row r="103" spans="1:5" ht="16.5" customHeight="1">
      <c r="A103" s="28" t="s">
        <v>309</v>
      </c>
      <c r="B103" s="70" t="s">
        <v>352</v>
      </c>
      <c r="C103" s="96">
        <f>C108+C110+C104+C106</f>
        <v>78483250.070000008</v>
      </c>
      <c r="D103" s="211">
        <f>D108+D110+D104+D106</f>
        <v>0</v>
      </c>
      <c r="E103" s="211">
        <f>E108+E110+E104+E106</f>
        <v>78483250.070000008</v>
      </c>
    </row>
    <row r="104" spans="1:5" ht="26.25">
      <c r="A104" s="89" t="s">
        <v>379</v>
      </c>
      <c r="B104" s="71" t="s">
        <v>247</v>
      </c>
      <c r="C104" s="91">
        <f>C105</f>
        <v>1541228.26</v>
      </c>
      <c r="D104" s="207">
        <f>D105</f>
        <v>0</v>
      </c>
      <c r="E104" s="207">
        <f>E105</f>
        <v>1541228.26</v>
      </c>
    </row>
    <row r="105" spans="1:5" ht="26.25">
      <c r="A105" s="92" t="s">
        <v>378</v>
      </c>
      <c r="B105" s="71" t="s">
        <v>248</v>
      </c>
      <c r="C105" s="98">
        <v>1541228.26</v>
      </c>
      <c r="D105" s="78"/>
      <c r="E105" s="98">
        <f>C105+D105</f>
        <v>1541228.26</v>
      </c>
    </row>
    <row r="106" spans="1:5" ht="42" customHeight="1">
      <c r="A106" s="69" t="s">
        <v>357</v>
      </c>
      <c r="B106" s="71" t="s">
        <v>353</v>
      </c>
      <c r="C106" s="91">
        <f>C107</f>
        <v>2124500.4</v>
      </c>
      <c r="D106" s="207">
        <f>D107</f>
        <v>0</v>
      </c>
      <c r="E106" s="207">
        <f>E107</f>
        <v>2124500.4</v>
      </c>
    </row>
    <row r="107" spans="1:5" ht="41.25" customHeight="1">
      <c r="A107" s="69" t="s">
        <v>360</v>
      </c>
      <c r="B107" s="71" t="s">
        <v>354</v>
      </c>
      <c r="C107" s="91">
        <v>2124500.4</v>
      </c>
      <c r="D107" s="78"/>
      <c r="E107" s="207">
        <f>C107+D107</f>
        <v>2124500.4</v>
      </c>
    </row>
    <row r="108" spans="1:5" ht="41.25" customHeight="1">
      <c r="A108" s="69" t="s">
        <v>358</v>
      </c>
      <c r="B108" s="71" t="s">
        <v>355</v>
      </c>
      <c r="C108" s="91">
        <f>C109</f>
        <v>11045.41</v>
      </c>
      <c r="D108" s="207">
        <f>D109</f>
        <v>0</v>
      </c>
      <c r="E108" s="207">
        <f>E109</f>
        <v>11045.41</v>
      </c>
    </row>
    <row r="109" spans="1:5" ht="42" customHeight="1">
      <c r="A109" s="69" t="s">
        <v>311</v>
      </c>
      <c r="B109" s="71" t="s">
        <v>356</v>
      </c>
      <c r="C109" s="98">
        <v>11045.41</v>
      </c>
      <c r="D109" s="78"/>
      <c r="E109" s="98">
        <f>C109+D109</f>
        <v>11045.41</v>
      </c>
    </row>
    <row r="110" spans="1:5">
      <c r="A110" s="69" t="s">
        <v>359</v>
      </c>
      <c r="B110" s="71" t="s">
        <v>249</v>
      </c>
      <c r="C110" s="91">
        <f>C111</f>
        <v>74806476</v>
      </c>
      <c r="D110" s="207">
        <f>D111</f>
        <v>0</v>
      </c>
      <c r="E110" s="207">
        <f>E111</f>
        <v>74806476</v>
      </c>
    </row>
    <row r="111" spans="1:5">
      <c r="A111" s="69" t="s">
        <v>312</v>
      </c>
      <c r="B111" s="71" t="s">
        <v>250</v>
      </c>
      <c r="C111" s="98">
        <v>74806476</v>
      </c>
      <c r="D111" s="78"/>
      <c r="E111" s="98">
        <f>C111+D111</f>
        <v>74806476</v>
      </c>
    </row>
    <row r="112" spans="1:5">
      <c r="A112" s="49" t="s">
        <v>408</v>
      </c>
      <c r="B112" s="60" t="s">
        <v>409</v>
      </c>
      <c r="C112" s="104">
        <f>C113+C116+C117</f>
        <v>5269786.18</v>
      </c>
      <c r="D112" s="104">
        <f>D113+D116+D117</f>
        <v>61500</v>
      </c>
      <c r="E112" s="104">
        <f>E113+E116+E117</f>
        <v>5331286.18</v>
      </c>
    </row>
    <row r="113" spans="1:5" ht="39">
      <c r="A113" s="25" t="s">
        <v>410</v>
      </c>
      <c r="B113" s="39" t="s">
        <v>411</v>
      </c>
      <c r="C113" s="98">
        <f>C114</f>
        <v>0</v>
      </c>
      <c r="D113" s="98">
        <f>D114</f>
        <v>61500</v>
      </c>
      <c r="E113" s="98">
        <f>E114</f>
        <v>61500</v>
      </c>
    </row>
    <row r="114" spans="1:5" ht="39">
      <c r="A114" s="95" t="s">
        <v>412</v>
      </c>
      <c r="B114" s="39" t="s">
        <v>289</v>
      </c>
      <c r="C114" s="98"/>
      <c r="D114" s="79">
        <v>61500</v>
      </c>
      <c r="E114" s="98">
        <f>C114+D114</f>
        <v>61500</v>
      </c>
    </row>
    <row r="115" spans="1:5" ht="39">
      <c r="A115" s="95" t="s">
        <v>413</v>
      </c>
      <c r="B115" s="39" t="s">
        <v>764</v>
      </c>
      <c r="C115" s="98">
        <f>C116</f>
        <v>4140360</v>
      </c>
      <c r="D115" s="98">
        <f>D116</f>
        <v>0</v>
      </c>
      <c r="E115" s="98">
        <f>E116</f>
        <v>4140360</v>
      </c>
    </row>
    <row r="116" spans="1:5" ht="39">
      <c r="A116" s="95" t="s">
        <v>414</v>
      </c>
      <c r="B116" s="39" t="s">
        <v>765</v>
      </c>
      <c r="C116" s="98">
        <v>4140360</v>
      </c>
      <c r="D116" s="78"/>
      <c r="E116" s="98">
        <f>C116+D116</f>
        <v>4140360</v>
      </c>
    </row>
    <row r="117" spans="1:5">
      <c r="A117" s="155" t="s">
        <v>771</v>
      </c>
      <c r="B117" s="191" t="s">
        <v>835</v>
      </c>
      <c r="C117" s="98">
        <f>C118</f>
        <v>1129426.18</v>
      </c>
      <c r="D117" s="98">
        <f>D118</f>
        <v>0</v>
      </c>
      <c r="E117" s="98">
        <f>E118</f>
        <v>1129426.18</v>
      </c>
    </row>
    <row r="118" spans="1:5" ht="30">
      <c r="A118" s="155" t="s">
        <v>772</v>
      </c>
      <c r="B118" s="191" t="s">
        <v>836</v>
      </c>
      <c r="C118" s="98">
        <v>1129426.18</v>
      </c>
      <c r="D118" s="78"/>
      <c r="E118" s="98">
        <f>C118+D118</f>
        <v>1129426.18</v>
      </c>
    </row>
    <row r="119" spans="1:5" ht="42.75">
      <c r="A119" s="237" t="s">
        <v>894</v>
      </c>
      <c r="B119" s="238" t="s">
        <v>895</v>
      </c>
      <c r="C119" s="74">
        <f t="shared" ref="C119:E119" si="13">C120</f>
        <v>0</v>
      </c>
      <c r="D119" s="74">
        <f t="shared" si="13"/>
        <v>-113502.48999999999</v>
      </c>
      <c r="E119" s="74">
        <f t="shared" si="13"/>
        <v>-113502.48999999999</v>
      </c>
    </row>
    <row r="120" spans="1:5" ht="45">
      <c r="A120" s="239" t="s">
        <v>896</v>
      </c>
      <c r="B120" s="240" t="s">
        <v>897</v>
      </c>
      <c r="C120" s="75">
        <f>C123+C121+C122</f>
        <v>0</v>
      </c>
      <c r="D120" s="75">
        <f t="shared" ref="D120:E120" si="14">D123+D121+D122</f>
        <v>-113502.48999999999</v>
      </c>
      <c r="E120" s="75">
        <f t="shared" si="14"/>
        <v>-113502.48999999999</v>
      </c>
    </row>
    <row r="121" spans="1:5" ht="60">
      <c r="A121" s="239" t="s">
        <v>900</v>
      </c>
      <c r="B121" s="240" t="s">
        <v>903</v>
      </c>
      <c r="C121" s="75"/>
      <c r="D121" s="75">
        <v>-12322.42</v>
      </c>
      <c r="E121" s="75">
        <f>C121+D121</f>
        <v>-12322.42</v>
      </c>
    </row>
    <row r="122" spans="1:5" ht="45">
      <c r="A122" s="239" t="s">
        <v>901</v>
      </c>
      <c r="B122" s="240" t="s">
        <v>902</v>
      </c>
      <c r="C122" s="75"/>
      <c r="D122" s="75">
        <v>-29535.07</v>
      </c>
      <c r="E122" s="75">
        <f>C122+D122</f>
        <v>-29535.07</v>
      </c>
    </row>
    <row r="123" spans="1:5" ht="45">
      <c r="A123" s="239" t="s">
        <v>898</v>
      </c>
      <c r="B123" s="240" t="s">
        <v>899</v>
      </c>
      <c r="C123" s="75"/>
      <c r="D123" s="75">
        <v>-71645</v>
      </c>
      <c r="E123" s="75">
        <f>C123+D123</f>
        <v>-71645</v>
      </c>
    </row>
    <row r="124" spans="1:5">
      <c r="A124" s="29"/>
      <c r="B124" s="5" t="s">
        <v>251</v>
      </c>
      <c r="C124" s="96">
        <f>C17+C85</f>
        <v>251612592.81999999</v>
      </c>
      <c r="D124" s="211">
        <f>D17+D85</f>
        <v>3359424.51</v>
      </c>
      <c r="E124" s="211">
        <f>E17+E85</f>
        <v>254972017.32999998</v>
      </c>
    </row>
  </sheetData>
  <mergeCells count="28">
    <mergeCell ref="B1:E1"/>
    <mergeCell ref="B2:E2"/>
    <mergeCell ref="B3:E3"/>
    <mergeCell ref="A27:A28"/>
    <mergeCell ref="B27:B28"/>
    <mergeCell ref="C27:C28"/>
    <mergeCell ref="A13:E13"/>
    <mergeCell ref="B15:E15"/>
    <mergeCell ref="B4:E4"/>
    <mergeCell ref="B5:E5"/>
    <mergeCell ref="B6:E6"/>
    <mergeCell ref="B7:E7"/>
    <mergeCell ref="B8:E8"/>
    <mergeCell ref="B9:E9"/>
    <mergeCell ref="B10:E10"/>
    <mergeCell ref="A11:C11"/>
    <mergeCell ref="A36:A37"/>
    <mergeCell ref="B36:B37"/>
    <mergeCell ref="A30:A31"/>
    <mergeCell ref="A12:E12"/>
    <mergeCell ref="B30:B31"/>
    <mergeCell ref="A33:A34"/>
    <mergeCell ref="B33:B34"/>
    <mergeCell ref="C33:C34"/>
    <mergeCell ref="E27:E28"/>
    <mergeCell ref="E33:E34"/>
    <mergeCell ref="D27:D28"/>
    <mergeCell ref="D33:D34"/>
  </mergeCells>
  <pageMargins left="0.31496062992125984" right="0.31496062992125984" top="0.35433070866141736" bottom="0.35433070866141736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workbookViewId="0">
      <selection activeCell="D26" sqref="D26:D27"/>
    </sheetView>
  </sheetViews>
  <sheetFormatPr defaultRowHeight="15"/>
  <cols>
    <col min="1" max="1" width="24.7109375" customWidth="1"/>
    <col min="2" max="2" width="31.85546875" customWidth="1"/>
    <col min="3" max="3" width="14.7109375" customWidth="1"/>
    <col min="4" max="5" width="14" customWidth="1"/>
    <col min="6" max="8" width="9.140625" hidden="1" customWidth="1"/>
    <col min="9" max="9" width="9.140625" customWidth="1"/>
  </cols>
  <sheetData>
    <row r="1" spans="1:5" ht="15.75">
      <c r="A1" s="248" t="s">
        <v>181</v>
      </c>
      <c r="B1" s="255"/>
      <c r="C1" s="255"/>
      <c r="D1" s="255"/>
      <c r="E1" s="255"/>
    </row>
    <row r="2" spans="1:5" ht="15.75">
      <c r="A2" s="248" t="s">
        <v>252</v>
      </c>
      <c r="B2" s="255"/>
      <c r="C2" s="255"/>
      <c r="D2" s="255"/>
      <c r="E2" s="255"/>
    </row>
    <row r="3" spans="1:5" ht="15.75">
      <c r="A3" s="30"/>
      <c r="B3" s="248" t="s">
        <v>1</v>
      </c>
      <c r="C3" s="248"/>
      <c r="D3" s="248"/>
      <c r="E3" s="248"/>
    </row>
    <row r="4" spans="1:5" ht="15.75">
      <c r="A4" s="31"/>
      <c r="B4" s="248" t="s">
        <v>2</v>
      </c>
      <c r="C4" s="248"/>
      <c r="D4" s="248"/>
      <c r="E4" s="248"/>
    </row>
    <row r="5" spans="1:5" ht="15.75">
      <c r="A5" s="32"/>
      <c r="B5" s="248" t="s">
        <v>887</v>
      </c>
      <c r="C5" s="248"/>
      <c r="D5" s="248"/>
      <c r="E5" s="248"/>
    </row>
    <row r="6" spans="1:5" ht="15.75">
      <c r="A6" s="248" t="s">
        <v>287</v>
      </c>
      <c r="B6" s="255"/>
      <c r="C6" s="255"/>
      <c r="D6" s="255"/>
      <c r="E6" s="255"/>
    </row>
    <row r="7" spans="1:5" ht="15.75">
      <c r="A7" s="248" t="s">
        <v>252</v>
      </c>
      <c r="B7" s="255"/>
      <c r="C7" s="255"/>
      <c r="D7" s="255"/>
      <c r="E7" s="255"/>
    </row>
    <row r="8" spans="1:5" ht="15.75">
      <c r="A8" s="30"/>
      <c r="B8" s="248" t="s">
        <v>1</v>
      </c>
      <c r="C8" s="248"/>
      <c r="D8" s="248"/>
      <c r="E8" s="248"/>
    </row>
    <row r="9" spans="1:5" ht="15.75">
      <c r="A9" s="31"/>
      <c r="B9" s="248" t="s">
        <v>2</v>
      </c>
      <c r="C9" s="248"/>
      <c r="D9" s="248"/>
      <c r="E9" s="248"/>
    </row>
    <row r="10" spans="1:5" ht="15.75">
      <c r="A10" s="32"/>
      <c r="B10" s="248" t="s">
        <v>842</v>
      </c>
      <c r="C10" s="248"/>
      <c r="D10" s="248"/>
      <c r="E10" s="248"/>
    </row>
    <row r="11" spans="1:5" ht="15.75">
      <c r="A11" s="32"/>
      <c r="B11" s="34"/>
      <c r="C11" s="34"/>
      <c r="D11" s="34"/>
      <c r="E11" s="34"/>
    </row>
    <row r="12" spans="1:5" ht="15.75" customHeight="1">
      <c r="A12" s="253" t="s">
        <v>254</v>
      </c>
      <c r="B12" s="253"/>
      <c r="C12" s="253"/>
      <c r="D12" s="253"/>
      <c r="E12" s="253"/>
    </row>
    <row r="13" spans="1:5" ht="10.5" customHeight="1">
      <c r="A13" s="253" t="s">
        <v>684</v>
      </c>
      <c r="B13" s="253"/>
      <c r="C13" s="253"/>
      <c r="D13" s="253"/>
      <c r="E13" s="253"/>
    </row>
    <row r="14" spans="1:5" ht="8.25" customHeight="1">
      <c r="A14" s="253"/>
      <c r="B14" s="253"/>
      <c r="C14" s="253"/>
      <c r="D14" s="253"/>
      <c r="E14" s="253"/>
    </row>
    <row r="15" spans="1:5" ht="15.75" customHeight="1">
      <c r="A15" s="253" t="s">
        <v>881</v>
      </c>
      <c r="B15" s="253"/>
      <c r="C15" s="253"/>
      <c r="D15" s="253"/>
      <c r="E15" s="253"/>
    </row>
    <row r="16" spans="1:5" ht="15" customHeight="1">
      <c r="A16" s="268" t="s">
        <v>318</v>
      </c>
      <c r="B16" s="269"/>
      <c r="C16" s="269"/>
      <c r="D16" s="269"/>
      <c r="E16" s="269"/>
    </row>
    <row r="17" spans="1:5" ht="15" customHeight="1">
      <c r="A17" s="266" t="s">
        <v>255</v>
      </c>
      <c r="B17" s="266" t="s">
        <v>256</v>
      </c>
      <c r="C17" s="215" t="s">
        <v>870</v>
      </c>
      <c r="D17" s="215" t="s">
        <v>362</v>
      </c>
      <c r="E17" s="270" t="s">
        <v>415</v>
      </c>
    </row>
    <row r="18" spans="1:5" ht="23.25" customHeight="1">
      <c r="A18" s="266"/>
      <c r="B18" s="266"/>
      <c r="C18" s="216"/>
      <c r="D18" s="216"/>
      <c r="E18" s="271"/>
    </row>
    <row r="19" spans="1:5" ht="15" customHeight="1">
      <c r="A19" s="262" t="s">
        <v>257</v>
      </c>
      <c r="B19" s="263" t="s">
        <v>258</v>
      </c>
      <c r="C19" s="264">
        <f>C21+C33</f>
        <v>10634193.079999983</v>
      </c>
      <c r="D19" s="264">
        <f t="shared" ref="D19:E19" si="0">D21+D33</f>
        <v>0</v>
      </c>
      <c r="E19" s="264">
        <f t="shared" si="0"/>
        <v>0</v>
      </c>
    </row>
    <row r="20" spans="1:5">
      <c r="A20" s="262"/>
      <c r="B20" s="263"/>
      <c r="C20" s="264"/>
      <c r="D20" s="264"/>
      <c r="E20" s="264"/>
    </row>
    <row r="21" spans="1:5" ht="15" customHeight="1">
      <c r="A21" s="262" t="s">
        <v>259</v>
      </c>
      <c r="B21" s="263" t="s">
        <v>260</v>
      </c>
      <c r="C21" s="264">
        <f>C23+C28</f>
        <v>9909393.0799999833</v>
      </c>
      <c r="D21" s="265">
        <f>D23+D28</f>
        <v>0</v>
      </c>
      <c r="E21" s="265">
        <f>E23+E28</f>
        <v>0</v>
      </c>
    </row>
    <row r="22" spans="1:5">
      <c r="A22" s="262"/>
      <c r="B22" s="263"/>
      <c r="C22" s="264"/>
      <c r="D22" s="265"/>
      <c r="E22" s="265"/>
    </row>
    <row r="23" spans="1:5" ht="25.5">
      <c r="A23" s="212" t="s">
        <v>261</v>
      </c>
      <c r="B23" s="33" t="s">
        <v>262</v>
      </c>
      <c r="C23" s="217">
        <f>C24</f>
        <v>-255696817.33000001</v>
      </c>
      <c r="D23" s="217">
        <f>D24</f>
        <v>-226303433.41</v>
      </c>
      <c r="E23" s="217">
        <f t="shared" ref="D23:E25" si="1">E24</f>
        <v>-219983253</v>
      </c>
    </row>
    <row r="24" spans="1:5" ht="25.5">
      <c r="A24" s="212" t="s">
        <v>263</v>
      </c>
      <c r="B24" s="33" t="s">
        <v>264</v>
      </c>
      <c r="C24" s="217">
        <f>C25</f>
        <v>-255696817.33000001</v>
      </c>
      <c r="D24" s="217">
        <f t="shared" si="1"/>
        <v>-226303433.41</v>
      </c>
      <c r="E24" s="217">
        <f t="shared" si="1"/>
        <v>-219983253</v>
      </c>
    </row>
    <row r="25" spans="1:5" ht="25.5">
      <c r="A25" s="212" t="s">
        <v>265</v>
      </c>
      <c r="B25" s="33" t="s">
        <v>266</v>
      </c>
      <c r="C25" s="217">
        <f>C26</f>
        <v>-255696817.33000001</v>
      </c>
      <c r="D25" s="217">
        <f t="shared" si="1"/>
        <v>-226303433.41</v>
      </c>
      <c r="E25" s="217">
        <f t="shared" si="1"/>
        <v>-219983253</v>
      </c>
    </row>
    <row r="26" spans="1:5" ht="15" customHeight="1">
      <c r="A26" s="266" t="s">
        <v>267</v>
      </c>
      <c r="B26" s="267" t="s">
        <v>268</v>
      </c>
      <c r="C26" s="260">
        <v>-255696817.33000001</v>
      </c>
      <c r="D26" s="260">
        <v>-226303433.41</v>
      </c>
      <c r="E26" s="260">
        <v>-219983253</v>
      </c>
    </row>
    <row r="27" spans="1:5" ht="24.75" customHeight="1">
      <c r="A27" s="266"/>
      <c r="B27" s="267"/>
      <c r="C27" s="261"/>
      <c r="D27" s="261"/>
      <c r="E27" s="261"/>
    </row>
    <row r="28" spans="1:5" ht="25.5">
      <c r="A28" s="212" t="s">
        <v>269</v>
      </c>
      <c r="B28" s="33" t="s">
        <v>270</v>
      </c>
      <c r="C28" s="217">
        <f>C29</f>
        <v>265606210.41</v>
      </c>
      <c r="D28" s="217">
        <f t="shared" ref="D28:E29" si="2">D29</f>
        <v>226303433.41</v>
      </c>
      <c r="E28" s="217">
        <f t="shared" si="2"/>
        <v>219983253</v>
      </c>
    </row>
    <row r="29" spans="1:5" ht="25.5">
      <c r="A29" s="212" t="s">
        <v>271</v>
      </c>
      <c r="B29" s="33" t="s">
        <v>272</v>
      </c>
      <c r="C29" s="217">
        <f>C30</f>
        <v>265606210.41</v>
      </c>
      <c r="D29" s="217">
        <f t="shared" si="2"/>
        <v>226303433.41</v>
      </c>
      <c r="E29" s="217">
        <f t="shared" si="2"/>
        <v>219983253</v>
      </c>
    </row>
    <row r="30" spans="1:5" ht="25.5">
      <c r="A30" s="212" t="s">
        <v>273</v>
      </c>
      <c r="B30" s="33" t="s">
        <v>274</v>
      </c>
      <c r="C30" s="217">
        <f>C31</f>
        <v>265606210.41</v>
      </c>
      <c r="D30" s="217">
        <f>D31</f>
        <v>226303433.41</v>
      </c>
      <c r="E30" s="217">
        <f>E31</f>
        <v>219983253</v>
      </c>
    </row>
    <row r="31" spans="1:5" ht="15" customHeight="1">
      <c r="A31" s="256" t="s">
        <v>275</v>
      </c>
      <c r="B31" s="258" t="s">
        <v>276</v>
      </c>
      <c r="C31" s="260">
        <v>265606210.41</v>
      </c>
      <c r="D31" s="260">
        <v>226303433.41</v>
      </c>
      <c r="E31" s="260">
        <v>219983253</v>
      </c>
    </row>
    <row r="32" spans="1:5">
      <c r="A32" s="257"/>
      <c r="B32" s="259"/>
      <c r="C32" s="261"/>
      <c r="D32" s="261"/>
      <c r="E32" s="261"/>
    </row>
    <row r="33" spans="1:5" ht="38.25">
      <c r="A33" s="223" t="s">
        <v>871</v>
      </c>
      <c r="B33" s="224" t="s">
        <v>872</v>
      </c>
      <c r="C33" s="225">
        <f>C34</f>
        <v>724800</v>
      </c>
      <c r="D33" s="225">
        <f t="shared" ref="D33:E34" si="3">D34</f>
        <v>0</v>
      </c>
      <c r="E33" s="225">
        <f t="shared" si="3"/>
        <v>0</v>
      </c>
    </row>
    <row r="34" spans="1:5" ht="38.25">
      <c r="A34" s="213" t="s">
        <v>873</v>
      </c>
      <c r="B34" s="219" t="s">
        <v>874</v>
      </c>
      <c r="C34" s="225">
        <f>C35</f>
        <v>724800</v>
      </c>
      <c r="D34" s="225">
        <f t="shared" si="3"/>
        <v>0</v>
      </c>
      <c r="E34" s="225">
        <f t="shared" si="3"/>
        <v>0</v>
      </c>
    </row>
    <row r="35" spans="1:5" ht="38.25">
      <c r="A35" s="214" t="s">
        <v>875</v>
      </c>
      <c r="B35" s="220" t="s">
        <v>876</v>
      </c>
      <c r="C35" s="218">
        <v>724800</v>
      </c>
      <c r="D35" s="218">
        <f t="shared" ref="D35:E36" si="4">D36</f>
        <v>0</v>
      </c>
      <c r="E35" s="217">
        <f t="shared" si="4"/>
        <v>0</v>
      </c>
    </row>
    <row r="36" spans="1:5" ht="63.75">
      <c r="A36" s="214" t="s">
        <v>877</v>
      </c>
      <c r="B36" s="220" t="s">
        <v>878</v>
      </c>
      <c r="C36" s="218">
        <v>724800</v>
      </c>
      <c r="D36" s="218">
        <f t="shared" si="4"/>
        <v>0</v>
      </c>
      <c r="E36" s="217">
        <f t="shared" si="4"/>
        <v>0</v>
      </c>
    </row>
    <row r="37" spans="1:5" ht="76.5">
      <c r="A37" s="214" t="s">
        <v>879</v>
      </c>
      <c r="B37" s="220" t="s">
        <v>880</v>
      </c>
      <c r="C37" s="218">
        <v>724800</v>
      </c>
      <c r="D37" s="218"/>
      <c r="E37" s="217"/>
    </row>
  </sheetData>
  <mergeCells count="37">
    <mergeCell ref="A13:E14"/>
    <mergeCell ref="A6:E6"/>
    <mergeCell ref="A7:E7"/>
    <mergeCell ref="B8:E8"/>
    <mergeCell ref="B9:E9"/>
    <mergeCell ref="B10:E10"/>
    <mergeCell ref="A12:E12"/>
    <mergeCell ref="A19:A20"/>
    <mergeCell ref="B19:B20"/>
    <mergeCell ref="C19:C20"/>
    <mergeCell ref="D19:D20"/>
    <mergeCell ref="E19:E20"/>
    <mergeCell ref="A15:E15"/>
    <mergeCell ref="A16:E16"/>
    <mergeCell ref="A17:A18"/>
    <mergeCell ref="B17:B18"/>
    <mergeCell ref="E17:E18"/>
    <mergeCell ref="A26:A27"/>
    <mergeCell ref="B26:B27"/>
    <mergeCell ref="C26:C27"/>
    <mergeCell ref="D26:D27"/>
    <mergeCell ref="E26:E27"/>
    <mergeCell ref="A21:A22"/>
    <mergeCell ref="B21:B22"/>
    <mergeCell ref="C21:C22"/>
    <mergeCell ref="D21:D22"/>
    <mergeCell ref="E21:E22"/>
    <mergeCell ref="A31:A32"/>
    <mergeCell ref="B31:B32"/>
    <mergeCell ref="C31:C32"/>
    <mergeCell ref="D31:D32"/>
    <mergeCell ref="E31:E32"/>
    <mergeCell ref="A1:E1"/>
    <mergeCell ref="A2:E2"/>
    <mergeCell ref="B3:E3"/>
    <mergeCell ref="B4:E4"/>
    <mergeCell ref="B5:E5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7"/>
  <sheetViews>
    <sheetView view="pageBreakPreview" zoomScale="112" zoomScaleSheetLayoutView="112" workbookViewId="0">
      <selection activeCell="D274" sqref="D274"/>
    </sheetView>
  </sheetViews>
  <sheetFormatPr defaultRowHeight="12.75"/>
  <cols>
    <col min="1" max="1" width="68" style="119" customWidth="1"/>
    <col min="2" max="2" width="11.5703125" style="119" customWidth="1"/>
    <col min="3" max="3" width="5.42578125" style="119" customWidth="1"/>
    <col min="4" max="4" width="14.28515625" style="119" customWidth="1"/>
    <col min="5" max="5" width="13.140625" style="119" customWidth="1"/>
    <col min="6" max="6" width="13.7109375" style="119" customWidth="1"/>
    <col min="7" max="16384" width="9.140625" style="119"/>
  </cols>
  <sheetData>
    <row r="1" spans="1:6" ht="15.75">
      <c r="A1" s="273" t="s">
        <v>296</v>
      </c>
      <c r="B1" s="273"/>
      <c r="C1" s="273"/>
      <c r="D1" s="273"/>
      <c r="E1" s="273"/>
      <c r="F1" s="273"/>
    </row>
    <row r="2" spans="1:6" ht="15.75">
      <c r="A2" s="273" t="s">
        <v>0</v>
      </c>
      <c r="B2" s="273"/>
      <c r="C2" s="273"/>
      <c r="D2" s="273"/>
      <c r="E2" s="273"/>
      <c r="F2" s="273"/>
    </row>
    <row r="3" spans="1:6" ht="15.75">
      <c r="A3" s="203"/>
      <c r="B3" s="273" t="s">
        <v>1</v>
      </c>
      <c r="C3" s="273"/>
      <c r="D3" s="273"/>
      <c r="E3" s="273"/>
      <c r="F3" s="273"/>
    </row>
    <row r="4" spans="1:6" ht="15.75">
      <c r="A4" s="203"/>
      <c r="B4" s="273" t="s">
        <v>2</v>
      </c>
      <c r="C4" s="273"/>
      <c r="D4" s="273"/>
      <c r="E4" s="273"/>
      <c r="F4" s="273"/>
    </row>
    <row r="5" spans="1:6" ht="15.75">
      <c r="A5" s="273" t="s">
        <v>887</v>
      </c>
      <c r="B5" s="273"/>
      <c r="C5" s="273"/>
      <c r="D5" s="273"/>
      <c r="E5" s="273"/>
      <c r="F5" s="273"/>
    </row>
    <row r="6" spans="1:6" ht="15.75">
      <c r="A6" s="273" t="s">
        <v>253</v>
      </c>
      <c r="B6" s="273"/>
      <c r="C6" s="273"/>
      <c r="D6" s="273"/>
      <c r="E6" s="273"/>
      <c r="F6" s="273"/>
    </row>
    <row r="7" spans="1:6" ht="15.75">
      <c r="A7" s="273" t="s">
        <v>0</v>
      </c>
      <c r="B7" s="273"/>
      <c r="C7" s="273"/>
      <c r="D7" s="273"/>
      <c r="E7" s="273"/>
      <c r="F7" s="273"/>
    </row>
    <row r="8" spans="1:6" ht="15.75" customHeight="1">
      <c r="A8" s="118"/>
      <c r="B8" s="273" t="s">
        <v>1</v>
      </c>
      <c r="C8" s="273"/>
      <c r="D8" s="273"/>
      <c r="E8" s="273"/>
      <c r="F8" s="273"/>
    </row>
    <row r="9" spans="1:6" ht="15.75" customHeight="1">
      <c r="A9" s="118"/>
      <c r="B9" s="273" t="s">
        <v>2</v>
      </c>
      <c r="C9" s="273"/>
      <c r="D9" s="273"/>
      <c r="E9" s="273"/>
      <c r="F9" s="273"/>
    </row>
    <row r="10" spans="1:6" ht="15.75">
      <c r="A10" s="273" t="s">
        <v>842</v>
      </c>
      <c r="B10" s="273"/>
      <c r="C10" s="273"/>
      <c r="D10" s="273"/>
      <c r="E10" s="273"/>
      <c r="F10" s="273"/>
    </row>
    <row r="11" spans="1:6" ht="15.75">
      <c r="A11" s="83"/>
      <c r="B11" s="83"/>
      <c r="C11" s="83"/>
      <c r="D11" s="83"/>
    </row>
    <row r="12" spans="1:6" ht="15.75" customHeight="1">
      <c r="A12" s="272" t="s">
        <v>8</v>
      </c>
      <c r="B12" s="272"/>
      <c r="C12" s="272"/>
      <c r="D12" s="272"/>
      <c r="E12" s="272"/>
      <c r="F12" s="272"/>
    </row>
    <row r="13" spans="1:6" ht="15.75" customHeight="1">
      <c r="A13" s="272" t="s">
        <v>19</v>
      </c>
      <c r="B13" s="272"/>
      <c r="C13" s="272"/>
      <c r="D13" s="272"/>
      <c r="E13" s="272"/>
      <c r="F13" s="272"/>
    </row>
    <row r="14" spans="1:6" ht="15.75" customHeight="1">
      <c r="A14" s="272" t="s">
        <v>20</v>
      </c>
      <c r="B14" s="272"/>
      <c r="C14" s="272"/>
      <c r="D14" s="272"/>
      <c r="E14" s="272"/>
      <c r="F14" s="272"/>
    </row>
    <row r="15" spans="1:6" ht="34.5" customHeight="1">
      <c r="A15" s="272" t="s">
        <v>697</v>
      </c>
      <c r="B15" s="272"/>
      <c r="C15" s="272"/>
      <c r="D15" s="272"/>
      <c r="E15" s="272"/>
      <c r="F15" s="272"/>
    </row>
    <row r="16" spans="1:6" ht="21.75" customHeight="1">
      <c r="A16" s="276" t="s">
        <v>300</v>
      </c>
      <c r="B16" s="276"/>
      <c r="C16" s="276"/>
      <c r="D16" s="276"/>
      <c r="E16" s="276"/>
      <c r="F16" s="276"/>
    </row>
    <row r="17" spans="1:6" ht="15.75" customHeight="1">
      <c r="A17" s="285" t="s">
        <v>9</v>
      </c>
      <c r="B17" s="285" t="s">
        <v>10</v>
      </c>
      <c r="C17" s="285" t="s">
        <v>11</v>
      </c>
      <c r="D17" s="274" t="s">
        <v>678</v>
      </c>
      <c r="E17" s="274" t="s">
        <v>856</v>
      </c>
      <c r="F17" s="274" t="s">
        <v>678</v>
      </c>
    </row>
    <row r="18" spans="1:6" ht="24.75" customHeight="1">
      <c r="A18" s="285"/>
      <c r="B18" s="285"/>
      <c r="C18" s="285"/>
      <c r="D18" s="275"/>
      <c r="E18" s="275"/>
      <c r="F18" s="275"/>
    </row>
    <row r="19" spans="1:6" ht="25.5" customHeight="1">
      <c r="A19" s="43" t="s">
        <v>527</v>
      </c>
      <c r="B19" s="50" t="s">
        <v>528</v>
      </c>
      <c r="C19" s="25"/>
      <c r="D19" s="74">
        <f>D20+D33+D44+D48+D71+D79+D90+D95+D100</f>
        <v>153697700.15000001</v>
      </c>
      <c r="E19" s="74">
        <f t="shared" ref="E19:F19" si="0">E20+E33+E44+E48+E71+E79+E90+E95+E100</f>
        <v>2678870</v>
      </c>
      <c r="F19" s="74">
        <f t="shared" si="0"/>
        <v>156376570.15000001</v>
      </c>
    </row>
    <row r="20" spans="1:6" s="120" customFormat="1" ht="17.25" customHeight="1">
      <c r="A20" s="43" t="s">
        <v>77</v>
      </c>
      <c r="B20" s="50" t="s">
        <v>529</v>
      </c>
      <c r="C20" s="49"/>
      <c r="D20" s="74">
        <f>D21+D28+D31</f>
        <v>8860757.620000001</v>
      </c>
      <c r="E20" s="74">
        <f t="shared" ref="E20:F20" si="1">E21+E28+E31</f>
        <v>2545000</v>
      </c>
      <c r="F20" s="74">
        <f t="shared" si="1"/>
        <v>11405757.620000001</v>
      </c>
    </row>
    <row r="21" spans="1:6" ht="27.75" customHeight="1">
      <c r="A21" s="46" t="s">
        <v>78</v>
      </c>
      <c r="B21" s="115" t="s">
        <v>530</v>
      </c>
      <c r="C21" s="38"/>
      <c r="D21" s="75">
        <f>D24+D25+D27+D26+D22+D23</f>
        <v>7624823.0900000008</v>
      </c>
      <c r="E21" s="75">
        <f t="shared" ref="E21:F21" si="2">E24+E25+E27+E26+E22+E23</f>
        <v>2556408.35</v>
      </c>
      <c r="F21" s="75">
        <f t="shared" si="2"/>
        <v>10181231.440000001</v>
      </c>
    </row>
    <row r="22" spans="1:6" ht="38.25">
      <c r="A22" s="58" t="s">
        <v>859</v>
      </c>
      <c r="B22" s="208" t="s">
        <v>860</v>
      </c>
      <c r="C22" s="25">
        <v>200</v>
      </c>
      <c r="D22" s="75"/>
      <c r="E22" s="147">
        <v>1545000</v>
      </c>
      <c r="F22" s="75">
        <f t="shared" ref="F22:F27" si="3">D22+E22</f>
        <v>1545000</v>
      </c>
    </row>
    <row r="23" spans="1:6" ht="39.75" customHeight="1">
      <c r="A23" s="58" t="s">
        <v>861</v>
      </c>
      <c r="B23" s="208" t="s">
        <v>860</v>
      </c>
      <c r="C23" s="25">
        <v>600</v>
      </c>
      <c r="D23" s="75"/>
      <c r="E23" s="147">
        <v>1000000</v>
      </c>
      <c r="F23" s="75">
        <f t="shared" si="3"/>
        <v>1000000</v>
      </c>
    </row>
    <row r="24" spans="1:6" ht="38.25" customHeight="1">
      <c r="A24" s="26" t="s">
        <v>531</v>
      </c>
      <c r="B24" s="115" t="s">
        <v>532</v>
      </c>
      <c r="C24" s="117">
        <v>200</v>
      </c>
      <c r="D24" s="75">
        <v>3242388.2</v>
      </c>
      <c r="E24" s="147"/>
      <c r="F24" s="75">
        <f t="shared" si="3"/>
        <v>3242388.2</v>
      </c>
    </row>
    <row r="25" spans="1:6" ht="41.25" customHeight="1">
      <c r="A25" s="26" t="s">
        <v>533</v>
      </c>
      <c r="B25" s="115" t="s">
        <v>532</v>
      </c>
      <c r="C25" s="117">
        <v>600</v>
      </c>
      <c r="D25" s="75">
        <v>3455243.24</v>
      </c>
      <c r="E25" s="147"/>
      <c r="F25" s="75">
        <f t="shared" si="3"/>
        <v>3455243.24</v>
      </c>
    </row>
    <row r="26" spans="1:6" ht="41.25" customHeight="1">
      <c r="A26" s="26" t="s">
        <v>779</v>
      </c>
      <c r="B26" s="156" t="s">
        <v>778</v>
      </c>
      <c r="C26" s="157">
        <v>200</v>
      </c>
      <c r="D26" s="75">
        <v>505050.5</v>
      </c>
      <c r="E26" s="147">
        <v>0.01</v>
      </c>
      <c r="F26" s="75">
        <f t="shared" si="3"/>
        <v>505050.51</v>
      </c>
    </row>
    <row r="27" spans="1:6" ht="38.25">
      <c r="A27" s="39" t="s">
        <v>534</v>
      </c>
      <c r="B27" s="136" t="s">
        <v>535</v>
      </c>
      <c r="C27" s="138">
        <v>200</v>
      </c>
      <c r="D27" s="75">
        <v>422141.15</v>
      </c>
      <c r="E27" s="147">
        <v>11408.34</v>
      </c>
      <c r="F27" s="75">
        <f t="shared" si="3"/>
        <v>433549.49000000005</v>
      </c>
    </row>
    <row r="28" spans="1:6" ht="18.75" customHeight="1">
      <c r="A28" s="26" t="s">
        <v>86</v>
      </c>
      <c r="B28" s="156" t="s">
        <v>780</v>
      </c>
      <c r="C28" s="157"/>
      <c r="D28" s="217">
        <f>D29+D30</f>
        <v>95100</v>
      </c>
      <c r="E28" s="217">
        <f t="shared" ref="E28:F28" si="4">E29+E30</f>
        <v>0</v>
      </c>
      <c r="F28" s="217">
        <f t="shared" si="4"/>
        <v>95100</v>
      </c>
    </row>
    <row r="29" spans="1:6" ht="25.5">
      <c r="A29" s="26" t="s">
        <v>781</v>
      </c>
      <c r="B29" s="156" t="s">
        <v>782</v>
      </c>
      <c r="C29" s="157">
        <v>200</v>
      </c>
      <c r="D29" s="217">
        <v>45100</v>
      </c>
      <c r="E29" s="147"/>
      <c r="F29" s="217">
        <f>D29+E29</f>
        <v>45100</v>
      </c>
    </row>
    <row r="30" spans="1:6" ht="25.5">
      <c r="A30" s="26" t="s">
        <v>783</v>
      </c>
      <c r="B30" s="156" t="s">
        <v>782</v>
      </c>
      <c r="C30" s="157">
        <v>300</v>
      </c>
      <c r="D30" s="217">
        <v>50000</v>
      </c>
      <c r="E30" s="147"/>
      <c r="F30" s="217">
        <f>D30+E30</f>
        <v>50000</v>
      </c>
    </row>
    <row r="31" spans="1:6" ht="15">
      <c r="A31" s="26" t="s">
        <v>851</v>
      </c>
      <c r="B31" s="198" t="s">
        <v>852</v>
      </c>
      <c r="C31" s="199"/>
      <c r="D31" s="217">
        <f>D32</f>
        <v>1140834.53</v>
      </c>
      <c r="E31" s="217">
        <f t="shared" ref="E31:F31" si="5">E32</f>
        <v>-11408.35</v>
      </c>
      <c r="F31" s="217">
        <f t="shared" si="5"/>
        <v>1129426.18</v>
      </c>
    </row>
    <row r="32" spans="1:6" ht="39" customHeight="1">
      <c r="A32" s="26" t="s">
        <v>815</v>
      </c>
      <c r="B32" s="198" t="s">
        <v>853</v>
      </c>
      <c r="C32" s="199">
        <v>200</v>
      </c>
      <c r="D32" s="75">
        <v>1140834.53</v>
      </c>
      <c r="E32" s="147">
        <v>-11408.35</v>
      </c>
      <c r="F32" s="75">
        <f>D32+E32</f>
        <v>1129426.18</v>
      </c>
    </row>
    <row r="33" spans="1:6" ht="30" customHeight="1">
      <c r="A33" s="51" t="s">
        <v>87</v>
      </c>
      <c r="B33" s="44" t="s">
        <v>536</v>
      </c>
      <c r="C33" s="138"/>
      <c r="D33" s="74">
        <f t="shared" ref="D33:F33" si="6">D34</f>
        <v>6254223.7199999997</v>
      </c>
      <c r="E33" s="74">
        <f t="shared" si="6"/>
        <v>0</v>
      </c>
      <c r="F33" s="74">
        <f t="shared" si="6"/>
        <v>6254223.7199999997</v>
      </c>
    </row>
    <row r="34" spans="1:6" ht="27.75" customHeight="1">
      <c r="A34" s="26" t="s">
        <v>88</v>
      </c>
      <c r="B34" s="136" t="s">
        <v>537</v>
      </c>
      <c r="C34" s="138"/>
      <c r="D34" s="75">
        <f>SUM(D35:D43)</f>
        <v>6254223.7199999997</v>
      </c>
      <c r="E34" s="75">
        <f t="shared" ref="E34:F34" si="7">SUM(E35:E43)</f>
        <v>0</v>
      </c>
      <c r="F34" s="75">
        <f t="shared" si="7"/>
        <v>6254223.7199999997</v>
      </c>
    </row>
    <row r="35" spans="1:6" ht="40.5" customHeight="1">
      <c r="A35" s="26" t="s">
        <v>784</v>
      </c>
      <c r="B35" s="156" t="s">
        <v>785</v>
      </c>
      <c r="C35" s="157">
        <v>200</v>
      </c>
      <c r="D35" s="75">
        <v>365180.4</v>
      </c>
      <c r="E35" s="147"/>
      <c r="F35" s="75">
        <f>D35+E35</f>
        <v>365180.4</v>
      </c>
    </row>
    <row r="36" spans="1:6" ht="42" customHeight="1">
      <c r="A36" s="26" t="s">
        <v>786</v>
      </c>
      <c r="B36" s="156" t="s">
        <v>785</v>
      </c>
      <c r="C36" s="157">
        <v>600</v>
      </c>
      <c r="D36" s="75">
        <v>1338994.8</v>
      </c>
      <c r="E36" s="147"/>
      <c r="F36" s="75">
        <f>D36+E36</f>
        <v>1338994.8</v>
      </c>
    </row>
    <row r="37" spans="1:6" ht="42" customHeight="1">
      <c r="A37" s="3" t="s">
        <v>701</v>
      </c>
      <c r="B37" s="134" t="s">
        <v>702</v>
      </c>
      <c r="C37" s="134">
        <v>200</v>
      </c>
      <c r="D37" s="217">
        <v>914631.15</v>
      </c>
      <c r="E37" s="147"/>
      <c r="F37" s="75">
        <f t="shared" ref="F37:F40" si="8">D37+E37</f>
        <v>914631.15</v>
      </c>
    </row>
    <row r="38" spans="1:6" ht="51.75" customHeight="1">
      <c r="A38" s="3" t="s">
        <v>703</v>
      </c>
      <c r="B38" s="134" t="s">
        <v>702</v>
      </c>
      <c r="C38" s="134">
        <v>600</v>
      </c>
      <c r="D38" s="217">
        <v>2806928</v>
      </c>
      <c r="E38" s="147"/>
      <c r="F38" s="75">
        <f t="shared" si="8"/>
        <v>2806928</v>
      </c>
    </row>
    <row r="39" spans="1:6" ht="67.5" customHeight="1">
      <c r="A39" s="37" t="s">
        <v>127</v>
      </c>
      <c r="B39" s="136" t="s">
        <v>538</v>
      </c>
      <c r="C39" s="138">
        <v>200</v>
      </c>
      <c r="D39" s="75"/>
      <c r="E39" s="147"/>
      <c r="F39" s="75">
        <f t="shared" si="8"/>
        <v>0</v>
      </c>
    </row>
    <row r="40" spans="1:6" ht="78.75" customHeight="1">
      <c r="A40" s="37" t="s">
        <v>372</v>
      </c>
      <c r="B40" s="115" t="s">
        <v>538</v>
      </c>
      <c r="C40" s="116">
        <v>600</v>
      </c>
      <c r="D40" s="75">
        <v>80914</v>
      </c>
      <c r="E40" s="147"/>
      <c r="F40" s="75">
        <f t="shared" si="8"/>
        <v>80914</v>
      </c>
    </row>
    <row r="41" spans="1:6" ht="30" customHeight="1">
      <c r="A41" s="277" t="s">
        <v>671</v>
      </c>
      <c r="B41" s="279" t="s">
        <v>539</v>
      </c>
      <c r="C41" s="281">
        <v>200</v>
      </c>
      <c r="D41" s="283">
        <v>51890</v>
      </c>
      <c r="E41" s="286"/>
      <c r="F41" s="283">
        <f>D41+E41</f>
        <v>51890</v>
      </c>
    </row>
    <row r="42" spans="1:6" ht="60" customHeight="1">
      <c r="A42" s="278"/>
      <c r="B42" s="280"/>
      <c r="C42" s="282"/>
      <c r="D42" s="284"/>
      <c r="E42" s="287"/>
      <c r="F42" s="284"/>
    </row>
    <row r="43" spans="1:6" ht="62.25" customHeight="1">
      <c r="A43" s="39" t="s">
        <v>540</v>
      </c>
      <c r="B43" s="115" t="s">
        <v>541</v>
      </c>
      <c r="C43" s="117">
        <v>300</v>
      </c>
      <c r="D43" s="75">
        <v>695685.37</v>
      </c>
      <c r="E43" s="147"/>
      <c r="F43" s="75">
        <f>D43+E43</f>
        <v>695685.37</v>
      </c>
    </row>
    <row r="44" spans="1:6" ht="15" customHeight="1">
      <c r="A44" s="48" t="s">
        <v>117</v>
      </c>
      <c r="B44" s="44" t="s">
        <v>542</v>
      </c>
      <c r="C44" s="52"/>
      <c r="D44" s="74">
        <f t="shared" ref="D44:F44" si="9">D45</f>
        <v>536400</v>
      </c>
      <c r="E44" s="74">
        <f t="shared" si="9"/>
        <v>0</v>
      </c>
      <c r="F44" s="74">
        <f t="shared" si="9"/>
        <v>536400</v>
      </c>
    </row>
    <row r="45" spans="1:6" ht="20.25" customHeight="1">
      <c r="A45" s="26" t="s">
        <v>118</v>
      </c>
      <c r="B45" s="115" t="s">
        <v>543</v>
      </c>
      <c r="C45" s="117"/>
      <c r="D45" s="75">
        <f t="shared" ref="D45:F45" si="10">D46+D47</f>
        <v>536400</v>
      </c>
      <c r="E45" s="75">
        <f t="shared" si="10"/>
        <v>0</v>
      </c>
      <c r="F45" s="75">
        <f t="shared" si="10"/>
        <v>536400</v>
      </c>
    </row>
    <row r="46" spans="1:6" ht="39" customHeight="1">
      <c r="A46" s="26" t="s">
        <v>128</v>
      </c>
      <c r="B46" s="115" t="s">
        <v>544</v>
      </c>
      <c r="C46" s="117">
        <v>200</v>
      </c>
      <c r="D46" s="75">
        <v>496400</v>
      </c>
      <c r="E46" s="147"/>
      <c r="F46" s="75">
        <f>D46+E46</f>
        <v>496400</v>
      </c>
    </row>
    <row r="47" spans="1:6" ht="49.5" customHeight="1">
      <c r="A47" s="26" t="s">
        <v>119</v>
      </c>
      <c r="B47" s="115" t="s">
        <v>544</v>
      </c>
      <c r="C47" s="117">
        <v>600</v>
      </c>
      <c r="D47" s="75">
        <v>40000</v>
      </c>
      <c r="E47" s="147"/>
      <c r="F47" s="75">
        <f>D47+E47</f>
        <v>40000</v>
      </c>
    </row>
    <row r="48" spans="1:6" ht="18.75" customHeight="1">
      <c r="A48" s="48" t="s">
        <v>89</v>
      </c>
      <c r="B48" s="44" t="s">
        <v>545</v>
      </c>
      <c r="C48" s="117"/>
      <c r="D48" s="74">
        <f>D49+D57</f>
        <v>56186520.480000004</v>
      </c>
      <c r="E48" s="74">
        <f t="shared" ref="E48:F48" si="11">E49+E57</f>
        <v>133870</v>
      </c>
      <c r="F48" s="74">
        <f t="shared" si="11"/>
        <v>56320390.480000004</v>
      </c>
    </row>
    <row r="49" spans="1:6" ht="21" customHeight="1">
      <c r="A49" s="26" t="s">
        <v>90</v>
      </c>
      <c r="B49" s="115" t="s">
        <v>546</v>
      </c>
      <c r="C49" s="117"/>
      <c r="D49" s="75">
        <f>D50+D51+D52+D55+D56+D53+D54</f>
        <v>9455884.0099999998</v>
      </c>
      <c r="E49" s="75">
        <f t="shared" ref="E49:F49" si="12">E50+E51+E52+E55+E56+E53+E54</f>
        <v>0</v>
      </c>
      <c r="F49" s="75">
        <f t="shared" si="12"/>
        <v>9455884.0099999998</v>
      </c>
    </row>
    <row r="50" spans="1:6" ht="65.25" customHeight="1">
      <c r="A50" s="26" t="s">
        <v>79</v>
      </c>
      <c r="B50" s="115" t="s">
        <v>547</v>
      </c>
      <c r="C50" s="117">
        <v>100</v>
      </c>
      <c r="D50" s="75">
        <v>1914600</v>
      </c>
      <c r="E50" s="147"/>
      <c r="F50" s="75">
        <f>D50+E50</f>
        <v>1914600</v>
      </c>
    </row>
    <row r="51" spans="1:6" ht="39" customHeight="1">
      <c r="A51" s="26" t="s">
        <v>129</v>
      </c>
      <c r="B51" s="114" t="s">
        <v>547</v>
      </c>
      <c r="C51" s="117">
        <v>200</v>
      </c>
      <c r="D51" s="75">
        <v>3680317.34</v>
      </c>
      <c r="E51" s="147"/>
      <c r="F51" s="75">
        <f t="shared" ref="F51:F56" si="13">D51+E51</f>
        <v>3680317.34</v>
      </c>
    </row>
    <row r="52" spans="1:6" ht="27" customHeight="1">
      <c r="A52" s="26" t="s">
        <v>80</v>
      </c>
      <c r="B52" s="115" t="s">
        <v>547</v>
      </c>
      <c r="C52" s="117">
        <v>800</v>
      </c>
      <c r="D52" s="75">
        <v>183900</v>
      </c>
      <c r="E52" s="147"/>
      <c r="F52" s="75">
        <f t="shared" si="13"/>
        <v>183900</v>
      </c>
    </row>
    <row r="53" spans="1:6" ht="54" customHeight="1">
      <c r="A53" s="45" t="s">
        <v>363</v>
      </c>
      <c r="B53" s="144" t="s">
        <v>550</v>
      </c>
      <c r="C53" s="145">
        <v>100</v>
      </c>
      <c r="D53" s="75">
        <v>850770.6</v>
      </c>
      <c r="E53" s="147"/>
      <c r="F53" s="75">
        <f t="shared" si="13"/>
        <v>850770.6</v>
      </c>
    </row>
    <row r="54" spans="1:6" ht="54" customHeight="1">
      <c r="A54" s="45" t="s">
        <v>364</v>
      </c>
      <c r="B54" s="144" t="s">
        <v>551</v>
      </c>
      <c r="C54" s="145">
        <v>100</v>
      </c>
      <c r="D54" s="75">
        <v>139208.07</v>
      </c>
      <c r="E54" s="147"/>
      <c r="F54" s="75">
        <f t="shared" si="13"/>
        <v>139208.07</v>
      </c>
    </row>
    <row r="55" spans="1:6" ht="39.75" customHeight="1">
      <c r="A55" s="26" t="s">
        <v>130</v>
      </c>
      <c r="B55" s="115" t="s">
        <v>548</v>
      </c>
      <c r="C55" s="117">
        <v>200</v>
      </c>
      <c r="D55" s="75">
        <v>1299988</v>
      </c>
      <c r="E55" s="147"/>
      <c r="F55" s="75">
        <f t="shared" si="13"/>
        <v>1299988</v>
      </c>
    </row>
    <row r="56" spans="1:6" ht="28.5" customHeight="1">
      <c r="A56" s="26" t="s">
        <v>131</v>
      </c>
      <c r="B56" s="115" t="s">
        <v>549</v>
      </c>
      <c r="C56" s="117">
        <v>200</v>
      </c>
      <c r="D56" s="75">
        <v>1387100</v>
      </c>
      <c r="E56" s="147"/>
      <c r="F56" s="75">
        <f t="shared" si="13"/>
        <v>1387100</v>
      </c>
    </row>
    <row r="57" spans="1:6" ht="18.75" customHeight="1">
      <c r="A57" s="26" t="s">
        <v>91</v>
      </c>
      <c r="B57" s="115" t="s">
        <v>552</v>
      </c>
      <c r="C57" s="117"/>
      <c r="D57" s="75">
        <f>D58+D59+D60+D61+D62+D63+D64+D65+D68+D69+D70+D66+D67</f>
        <v>46730636.470000006</v>
      </c>
      <c r="E57" s="75">
        <f t="shared" ref="E57:F57" si="14">E58+E59+E60+E61+E62+E63+E64+E65+E68+E69+E70+E66+E67</f>
        <v>133870</v>
      </c>
      <c r="F57" s="75">
        <f t="shared" si="14"/>
        <v>46864506.470000006</v>
      </c>
    </row>
    <row r="58" spans="1:6" ht="68.25" customHeight="1">
      <c r="A58" s="26" t="s">
        <v>81</v>
      </c>
      <c r="B58" s="114" t="s">
        <v>553</v>
      </c>
      <c r="C58" s="116">
        <v>100</v>
      </c>
      <c r="D58" s="75">
        <v>898000</v>
      </c>
      <c r="E58" s="147"/>
      <c r="F58" s="75">
        <f t="shared" ref="F58:F64" si="15">D58+E58</f>
        <v>898000</v>
      </c>
    </row>
    <row r="59" spans="1:6" ht="43.5" customHeight="1">
      <c r="A59" s="46" t="s">
        <v>132</v>
      </c>
      <c r="B59" s="114" t="s">
        <v>553</v>
      </c>
      <c r="C59" s="117">
        <v>200</v>
      </c>
      <c r="D59" s="75">
        <v>11101700</v>
      </c>
      <c r="E59" s="147">
        <v>-554179.23</v>
      </c>
      <c r="F59" s="75">
        <f t="shared" si="15"/>
        <v>10547520.77</v>
      </c>
    </row>
    <row r="60" spans="1:6" ht="54.75" customHeight="1">
      <c r="A60" s="46" t="s">
        <v>82</v>
      </c>
      <c r="B60" s="114" t="s">
        <v>553</v>
      </c>
      <c r="C60" s="117">
        <v>600</v>
      </c>
      <c r="D60" s="75">
        <v>19037801.899999999</v>
      </c>
      <c r="E60" s="147">
        <v>631649.23</v>
      </c>
      <c r="F60" s="75">
        <f t="shared" si="15"/>
        <v>19669451.129999999</v>
      </c>
    </row>
    <row r="61" spans="1:6" ht="39.75" customHeight="1">
      <c r="A61" s="46" t="s">
        <v>83</v>
      </c>
      <c r="B61" s="114" t="s">
        <v>553</v>
      </c>
      <c r="C61" s="117">
        <v>800</v>
      </c>
      <c r="D61" s="75">
        <v>303900</v>
      </c>
      <c r="E61" s="147"/>
      <c r="F61" s="75">
        <f t="shared" si="15"/>
        <v>303900</v>
      </c>
    </row>
    <row r="62" spans="1:6" ht="54.75" customHeight="1">
      <c r="A62" s="26" t="s">
        <v>84</v>
      </c>
      <c r="B62" s="115" t="s">
        <v>554</v>
      </c>
      <c r="C62" s="117">
        <v>100</v>
      </c>
      <c r="D62" s="75">
        <v>6819300</v>
      </c>
      <c r="E62" s="147"/>
      <c r="F62" s="75">
        <f t="shared" si="15"/>
        <v>6819300</v>
      </c>
    </row>
    <row r="63" spans="1:6" ht="30" customHeight="1">
      <c r="A63" s="46" t="s">
        <v>133</v>
      </c>
      <c r="B63" s="115" t="s">
        <v>554</v>
      </c>
      <c r="C63" s="117">
        <v>200</v>
      </c>
      <c r="D63" s="75">
        <v>1622080</v>
      </c>
      <c r="E63" s="147">
        <v>56400</v>
      </c>
      <c r="F63" s="75">
        <f t="shared" si="15"/>
        <v>1678480</v>
      </c>
    </row>
    <row r="64" spans="1:6" ht="19.5" customHeight="1">
      <c r="A64" s="46" t="s">
        <v>85</v>
      </c>
      <c r="B64" s="115" t="s">
        <v>554</v>
      </c>
      <c r="C64" s="117">
        <v>800</v>
      </c>
      <c r="D64" s="75">
        <v>5800</v>
      </c>
      <c r="E64" s="147"/>
      <c r="F64" s="75">
        <f t="shared" si="15"/>
        <v>5800</v>
      </c>
    </row>
    <row r="65" spans="1:6" ht="38.25" customHeight="1">
      <c r="A65" s="26" t="s">
        <v>130</v>
      </c>
      <c r="B65" s="115" t="s">
        <v>555</v>
      </c>
      <c r="C65" s="117">
        <v>200</v>
      </c>
      <c r="D65" s="75">
        <v>582384.6</v>
      </c>
      <c r="E65" s="147"/>
      <c r="F65" s="75">
        <f t="shared" ref="F65:F70" si="16">D65+E65</f>
        <v>582384.6</v>
      </c>
    </row>
    <row r="66" spans="1:6" ht="53.25" customHeight="1">
      <c r="A66" s="45" t="s">
        <v>363</v>
      </c>
      <c r="B66" s="144" t="s">
        <v>557</v>
      </c>
      <c r="C66" s="145">
        <v>100</v>
      </c>
      <c r="D66" s="75">
        <v>55399.02</v>
      </c>
      <c r="E66" s="147"/>
      <c r="F66" s="75">
        <f t="shared" si="16"/>
        <v>55399.02</v>
      </c>
    </row>
    <row r="67" spans="1:6" ht="52.5" customHeight="1">
      <c r="A67" s="45" t="s">
        <v>364</v>
      </c>
      <c r="B67" s="144" t="s">
        <v>558</v>
      </c>
      <c r="C67" s="145">
        <v>100</v>
      </c>
      <c r="D67" s="75">
        <v>1649610.95</v>
      </c>
      <c r="E67" s="147"/>
      <c r="F67" s="75">
        <f t="shared" si="16"/>
        <v>1649610.95</v>
      </c>
    </row>
    <row r="68" spans="1:6" ht="27.75" customHeight="1">
      <c r="A68" s="26" t="s">
        <v>131</v>
      </c>
      <c r="B68" s="115" t="s">
        <v>556</v>
      </c>
      <c r="C68" s="117">
        <v>200</v>
      </c>
      <c r="D68" s="75">
        <v>514300</v>
      </c>
      <c r="E68" s="147"/>
      <c r="F68" s="75">
        <f t="shared" si="16"/>
        <v>514300</v>
      </c>
    </row>
    <row r="69" spans="1:6" ht="63.75">
      <c r="A69" s="111" t="s">
        <v>766</v>
      </c>
      <c r="B69" s="108" t="s">
        <v>559</v>
      </c>
      <c r="C69" s="117">
        <v>100</v>
      </c>
      <c r="D69" s="75">
        <v>1249920</v>
      </c>
      <c r="E69" s="147"/>
      <c r="F69" s="75">
        <f t="shared" si="16"/>
        <v>1249920</v>
      </c>
    </row>
    <row r="70" spans="1:6" ht="51">
      <c r="A70" s="111" t="s">
        <v>767</v>
      </c>
      <c r="B70" s="108" t="s">
        <v>559</v>
      </c>
      <c r="C70" s="117">
        <v>600</v>
      </c>
      <c r="D70" s="75">
        <v>2890440</v>
      </c>
      <c r="E70" s="147"/>
      <c r="F70" s="75">
        <f t="shared" si="16"/>
        <v>2890440</v>
      </c>
    </row>
    <row r="71" spans="1:6" ht="38.25" customHeight="1">
      <c r="A71" s="53" t="s">
        <v>560</v>
      </c>
      <c r="B71" s="54" t="s">
        <v>561</v>
      </c>
      <c r="C71" s="117"/>
      <c r="D71" s="74">
        <f>D72+D75</f>
        <v>74806476</v>
      </c>
      <c r="E71" s="74">
        <f t="shared" ref="E71:F71" si="17">E72+E75</f>
        <v>0</v>
      </c>
      <c r="F71" s="74">
        <f t="shared" si="17"/>
        <v>74806476</v>
      </c>
    </row>
    <row r="72" spans="1:6" ht="20.25" customHeight="1">
      <c r="A72" s="26" t="s">
        <v>90</v>
      </c>
      <c r="B72" s="115" t="s">
        <v>562</v>
      </c>
      <c r="C72" s="117"/>
      <c r="D72" s="75">
        <f>D73+D74</f>
        <v>9239699</v>
      </c>
      <c r="E72" s="75">
        <f t="shared" ref="E72:F72" si="18">E73+E74</f>
        <v>0</v>
      </c>
      <c r="F72" s="75">
        <f t="shared" si="18"/>
        <v>9239699</v>
      </c>
    </row>
    <row r="73" spans="1:6" ht="105" customHeight="1">
      <c r="A73" s="26" t="s">
        <v>675</v>
      </c>
      <c r="B73" s="115" t="s">
        <v>563</v>
      </c>
      <c r="C73" s="117">
        <v>100</v>
      </c>
      <c r="D73" s="75">
        <v>9191753</v>
      </c>
      <c r="E73" s="147"/>
      <c r="F73" s="75">
        <f>D73+E73</f>
        <v>9191753</v>
      </c>
    </row>
    <row r="74" spans="1:6" ht="93" customHeight="1">
      <c r="A74" s="26" t="s">
        <v>676</v>
      </c>
      <c r="B74" s="115" t="s">
        <v>563</v>
      </c>
      <c r="C74" s="117">
        <v>200</v>
      </c>
      <c r="D74" s="75">
        <v>47946</v>
      </c>
      <c r="E74" s="147"/>
      <c r="F74" s="75">
        <f>D74+E74</f>
        <v>47946</v>
      </c>
    </row>
    <row r="75" spans="1:6" ht="19.5" customHeight="1">
      <c r="A75" s="26" t="s">
        <v>716</v>
      </c>
      <c r="B75" s="144" t="s">
        <v>717</v>
      </c>
      <c r="C75" s="145"/>
      <c r="D75" s="75">
        <f>D76+D77+D78</f>
        <v>65566777</v>
      </c>
      <c r="E75" s="75">
        <f t="shared" ref="E75:F75" si="19">E76+E77+E78</f>
        <v>0</v>
      </c>
      <c r="F75" s="75">
        <f t="shared" si="19"/>
        <v>65566777</v>
      </c>
    </row>
    <row r="76" spans="1:6" ht="129.75" customHeight="1">
      <c r="A76" s="58" t="s">
        <v>718</v>
      </c>
      <c r="B76" s="144" t="s">
        <v>719</v>
      </c>
      <c r="C76" s="145">
        <v>100</v>
      </c>
      <c r="D76" s="75">
        <v>16993360.75</v>
      </c>
      <c r="E76" s="147"/>
      <c r="F76" s="75">
        <f>D76+E76</f>
        <v>16993360.75</v>
      </c>
    </row>
    <row r="77" spans="1:6" ht="114.75">
      <c r="A77" s="26" t="s">
        <v>720</v>
      </c>
      <c r="B77" s="144" t="s">
        <v>719</v>
      </c>
      <c r="C77" s="145">
        <v>200</v>
      </c>
      <c r="D77" s="75">
        <v>204337</v>
      </c>
      <c r="E77" s="147"/>
      <c r="F77" s="75">
        <f t="shared" ref="F77:F78" si="20">D77+E77</f>
        <v>204337</v>
      </c>
    </row>
    <row r="78" spans="1:6" ht="114.75">
      <c r="A78" s="46" t="s">
        <v>721</v>
      </c>
      <c r="B78" s="144" t="s">
        <v>719</v>
      </c>
      <c r="C78" s="145">
        <v>600</v>
      </c>
      <c r="D78" s="75">
        <v>48369079.25</v>
      </c>
      <c r="E78" s="147"/>
      <c r="F78" s="75">
        <f t="shared" si="20"/>
        <v>48369079.25</v>
      </c>
    </row>
    <row r="79" spans="1:6" ht="27" customHeight="1">
      <c r="A79" s="51" t="s">
        <v>92</v>
      </c>
      <c r="B79" s="44" t="s">
        <v>564</v>
      </c>
      <c r="C79" s="117"/>
      <c r="D79" s="74">
        <f t="shared" ref="D79:F79" si="21">D80</f>
        <v>5911187.3299999991</v>
      </c>
      <c r="E79" s="74">
        <f t="shared" si="21"/>
        <v>0</v>
      </c>
      <c r="F79" s="74">
        <f t="shared" si="21"/>
        <v>5911187.3299999991</v>
      </c>
    </row>
    <row r="80" spans="1:6" ht="19.5" customHeight="1">
      <c r="A80" s="26" t="s">
        <v>93</v>
      </c>
      <c r="B80" s="115" t="s">
        <v>565</v>
      </c>
      <c r="C80" s="117"/>
      <c r="D80" s="76">
        <f>D81+D82+D83+D84+D85+D86+D87+D88+D89</f>
        <v>5911187.3299999991</v>
      </c>
      <c r="E80" s="76">
        <f t="shared" ref="E80:F80" si="22">E81+E82+E83+E84+E85+E86+E87+E88+E89</f>
        <v>0</v>
      </c>
      <c r="F80" s="76">
        <f t="shared" si="22"/>
        <v>5911187.3299999991</v>
      </c>
    </row>
    <row r="81" spans="1:6" ht="54" customHeight="1">
      <c r="A81" s="26" t="s">
        <v>94</v>
      </c>
      <c r="B81" s="115" t="s">
        <v>566</v>
      </c>
      <c r="C81" s="117">
        <v>100</v>
      </c>
      <c r="D81" s="75">
        <v>3184387.37</v>
      </c>
      <c r="E81" s="147">
        <v>-697.96</v>
      </c>
      <c r="F81" s="75">
        <f t="shared" ref="F81:F86" si="23">D81+E81</f>
        <v>3183689.41</v>
      </c>
    </row>
    <row r="82" spans="1:6" ht="45" customHeight="1">
      <c r="A82" s="26" t="s">
        <v>567</v>
      </c>
      <c r="B82" s="115" t="s">
        <v>566</v>
      </c>
      <c r="C82" s="117">
        <v>200</v>
      </c>
      <c r="D82" s="75">
        <v>927000</v>
      </c>
      <c r="E82" s="147"/>
      <c r="F82" s="75">
        <f t="shared" si="23"/>
        <v>927000</v>
      </c>
    </row>
    <row r="83" spans="1:6" ht="27.75" customHeight="1">
      <c r="A83" s="26" t="s">
        <v>95</v>
      </c>
      <c r="B83" s="115" t="s">
        <v>566</v>
      </c>
      <c r="C83" s="117">
        <v>800</v>
      </c>
      <c r="D83" s="75">
        <v>75500</v>
      </c>
      <c r="E83" s="147"/>
      <c r="F83" s="75">
        <f t="shared" si="23"/>
        <v>75500</v>
      </c>
    </row>
    <row r="84" spans="1:6" ht="79.5" customHeight="1">
      <c r="A84" s="26" t="s">
        <v>722</v>
      </c>
      <c r="B84" s="144" t="s">
        <v>723</v>
      </c>
      <c r="C84" s="145">
        <v>100</v>
      </c>
      <c r="D84" s="75">
        <v>3447.92</v>
      </c>
      <c r="E84" s="147">
        <v>697.96</v>
      </c>
      <c r="F84" s="75">
        <f t="shared" si="23"/>
        <v>4145.88</v>
      </c>
    </row>
    <row r="85" spans="1:6" ht="89.25">
      <c r="A85" s="45" t="s">
        <v>724</v>
      </c>
      <c r="B85" s="144" t="s">
        <v>725</v>
      </c>
      <c r="C85" s="145">
        <v>100</v>
      </c>
      <c r="D85" s="75">
        <v>1364.71</v>
      </c>
      <c r="E85" s="147"/>
      <c r="F85" s="75">
        <f t="shared" si="23"/>
        <v>1364.71</v>
      </c>
    </row>
    <row r="86" spans="1:6" ht="89.25">
      <c r="A86" s="26" t="s">
        <v>726</v>
      </c>
      <c r="B86" s="144" t="s">
        <v>727</v>
      </c>
      <c r="C86" s="145">
        <v>100</v>
      </c>
      <c r="D86" s="75">
        <v>135106.6</v>
      </c>
      <c r="E86" s="147"/>
      <c r="F86" s="75">
        <f t="shared" si="23"/>
        <v>135106.6</v>
      </c>
    </row>
    <row r="87" spans="1:6" ht="79.5" customHeight="1">
      <c r="A87" s="26" t="s">
        <v>728</v>
      </c>
      <c r="B87" s="144" t="s">
        <v>729</v>
      </c>
      <c r="C87" s="145">
        <v>100</v>
      </c>
      <c r="D87" s="75">
        <v>341344.5</v>
      </c>
      <c r="E87" s="147"/>
      <c r="F87" s="75">
        <f t="shared" ref="F87:F89" si="24">D87+E87</f>
        <v>341344.5</v>
      </c>
    </row>
    <row r="88" spans="1:6" ht="51">
      <c r="A88" s="45" t="s">
        <v>363</v>
      </c>
      <c r="B88" s="144" t="s">
        <v>730</v>
      </c>
      <c r="C88" s="145">
        <v>100</v>
      </c>
      <c r="D88" s="75">
        <v>625217.38</v>
      </c>
      <c r="E88" s="147"/>
      <c r="F88" s="75">
        <f t="shared" si="24"/>
        <v>625217.38</v>
      </c>
    </row>
    <row r="89" spans="1:6" ht="51">
      <c r="A89" s="45" t="s">
        <v>364</v>
      </c>
      <c r="B89" s="144" t="s">
        <v>731</v>
      </c>
      <c r="C89" s="145">
        <v>100</v>
      </c>
      <c r="D89" s="75">
        <v>617818.85</v>
      </c>
      <c r="E89" s="147"/>
      <c r="F89" s="75">
        <f t="shared" si="24"/>
        <v>617818.85</v>
      </c>
    </row>
    <row r="90" spans="1:6" ht="17.25" customHeight="1">
      <c r="A90" s="51" t="s">
        <v>96</v>
      </c>
      <c r="B90" s="44" t="s">
        <v>568</v>
      </c>
      <c r="C90" s="117"/>
      <c r="D90" s="74">
        <f t="shared" ref="D90:F90" si="25">D91</f>
        <v>755160</v>
      </c>
      <c r="E90" s="74">
        <f t="shared" si="25"/>
        <v>0</v>
      </c>
      <c r="F90" s="74">
        <f t="shared" si="25"/>
        <v>755160</v>
      </c>
    </row>
    <row r="91" spans="1:6" ht="19.5" customHeight="1">
      <c r="A91" s="26" t="s">
        <v>97</v>
      </c>
      <c r="B91" s="115" t="s">
        <v>569</v>
      </c>
      <c r="C91" s="117"/>
      <c r="D91" s="75">
        <f>D92+D93+D94</f>
        <v>755160</v>
      </c>
      <c r="E91" s="75">
        <f t="shared" ref="E91:F91" si="26">E92+E93+E94</f>
        <v>0</v>
      </c>
      <c r="F91" s="75">
        <f t="shared" si="26"/>
        <v>755160</v>
      </c>
    </row>
    <row r="92" spans="1:6" ht="54" customHeight="1">
      <c r="A92" s="26" t="s">
        <v>570</v>
      </c>
      <c r="B92" s="115" t="s">
        <v>571</v>
      </c>
      <c r="C92" s="117">
        <v>600</v>
      </c>
      <c r="D92" s="75">
        <v>26040</v>
      </c>
      <c r="E92" s="147"/>
      <c r="F92" s="75">
        <f>D92+E92</f>
        <v>26040</v>
      </c>
    </row>
    <row r="93" spans="1:6" ht="39.75" customHeight="1">
      <c r="A93" s="47" t="s">
        <v>147</v>
      </c>
      <c r="B93" s="115" t="s">
        <v>572</v>
      </c>
      <c r="C93" s="117">
        <v>200</v>
      </c>
      <c r="D93" s="75">
        <v>221340</v>
      </c>
      <c r="E93" s="147"/>
      <c r="F93" s="75">
        <f>D93+E93</f>
        <v>221340</v>
      </c>
    </row>
    <row r="94" spans="1:6" ht="39" customHeight="1">
      <c r="A94" s="47" t="s">
        <v>148</v>
      </c>
      <c r="B94" s="115" t="s">
        <v>572</v>
      </c>
      <c r="C94" s="117">
        <v>600</v>
      </c>
      <c r="D94" s="75">
        <v>507780</v>
      </c>
      <c r="E94" s="147"/>
      <c r="F94" s="75">
        <f>D94+E94</f>
        <v>507780</v>
      </c>
    </row>
    <row r="95" spans="1:6" ht="18" customHeight="1">
      <c r="A95" s="48" t="s">
        <v>371</v>
      </c>
      <c r="B95" s="55" t="s">
        <v>573</v>
      </c>
      <c r="C95" s="113"/>
      <c r="D95" s="74">
        <f t="shared" ref="D95:F95" si="27">D96</f>
        <v>270000</v>
      </c>
      <c r="E95" s="74">
        <f t="shared" si="27"/>
        <v>0</v>
      </c>
      <c r="F95" s="74">
        <f t="shared" si="27"/>
        <v>270000</v>
      </c>
    </row>
    <row r="96" spans="1:6" ht="20.25" customHeight="1">
      <c r="A96" s="26" t="s">
        <v>86</v>
      </c>
      <c r="B96" s="112" t="s">
        <v>574</v>
      </c>
      <c r="C96" s="113"/>
      <c r="D96" s="75">
        <f>D97+D98+D99</f>
        <v>270000</v>
      </c>
      <c r="E96" s="75">
        <f t="shared" ref="E96:F96" si="28">E97+E98+E99</f>
        <v>0</v>
      </c>
      <c r="F96" s="75">
        <f t="shared" si="28"/>
        <v>270000</v>
      </c>
    </row>
    <row r="97" spans="1:6" ht="51">
      <c r="A97" s="26" t="s">
        <v>704</v>
      </c>
      <c r="B97" s="112" t="s">
        <v>636</v>
      </c>
      <c r="C97" s="117">
        <v>300</v>
      </c>
      <c r="D97" s="75">
        <v>16000</v>
      </c>
      <c r="E97" s="147"/>
      <c r="F97" s="75">
        <f>D97+E97</f>
        <v>16000</v>
      </c>
    </row>
    <row r="98" spans="1:6" ht="25.5">
      <c r="A98" s="26" t="s">
        <v>705</v>
      </c>
      <c r="B98" s="115" t="s">
        <v>637</v>
      </c>
      <c r="C98" s="117">
        <v>300</v>
      </c>
      <c r="D98" s="75">
        <v>90000</v>
      </c>
      <c r="E98" s="147"/>
      <c r="F98" s="75">
        <f t="shared" ref="F98:F99" si="29">D98+E98</f>
        <v>90000</v>
      </c>
    </row>
    <row r="99" spans="1:6" ht="25.5">
      <c r="A99" s="26" t="s">
        <v>706</v>
      </c>
      <c r="B99" s="115" t="s">
        <v>638</v>
      </c>
      <c r="C99" s="117">
        <v>300</v>
      </c>
      <c r="D99" s="75">
        <v>164000</v>
      </c>
      <c r="E99" s="147"/>
      <c r="F99" s="75">
        <f t="shared" si="29"/>
        <v>164000</v>
      </c>
    </row>
    <row r="100" spans="1:6" ht="37.5" customHeight="1">
      <c r="A100" s="48" t="s">
        <v>189</v>
      </c>
      <c r="B100" s="44" t="s">
        <v>575</v>
      </c>
      <c r="C100" s="117"/>
      <c r="D100" s="74">
        <f t="shared" ref="D100:F100" si="30">D101</f>
        <v>116975</v>
      </c>
      <c r="E100" s="74">
        <f t="shared" si="30"/>
        <v>0</v>
      </c>
      <c r="F100" s="74">
        <f t="shared" si="30"/>
        <v>116975</v>
      </c>
    </row>
    <row r="101" spans="1:6" ht="18" customHeight="1">
      <c r="A101" s="26" t="s">
        <v>86</v>
      </c>
      <c r="B101" s="136" t="s">
        <v>576</v>
      </c>
      <c r="C101" s="138"/>
      <c r="D101" s="75">
        <f>D103+D102+D104</f>
        <v>116975</v>
      </c>
      <c r="E101" s="75">
        <f t="shared" ref="E101:F101" si="31">E103+E102+E104</f>
        <v>0</v>
      </c>
      <c r="F101" s="75">
        <f t="shared" si="31"/>
        <v>116975</v>
      </c>
    </row>
    <row r="102" spans="1:6" ht="41.25" customHeight="1">
      <c r="A102" s="3" t="s">
        <v>769</v>
      </c>
      <c r="B102" s="134">
        <v>2190100430</v>
      </c>
      <c r="C102" s="134">
        <v>200</v>
      </c>
      <c r="D102" s="217"/>
      <c r="E102" s="147"/>
      <c r="F102" s="217">
        <f>D102+E102</f>
        <v>0</v>
      </c>
    </row>
    <row r="103" spans="1:6" ht="54" customHeight="1">
      <c r="A103" s="3" t="s">
        <v>707</v>
      </c>
      <c r="B103" s="134">
        <v>2190100440</v>
      </c>
      <c r="C103" s="134">
        <v>300</v>
      </c>
      <c r="D103" s="217">
        <v>6000</v>
      </c>
      <c r="E103" s="147"/>
      <c r="F103" s="217">
        <f>D103+E103</f>
        <v>6000</v>
      </c>
    </row>
    <row r="104" spans="1:6" ht="38.25">
      <c r="A104" s="26" t="s">
        <v>787</v>
      </c>
      <c r="B104" s="156" t="s">
        <v>788</v>
      </c>
      <c r="C104" s="157">
        <v>200</v>
      </c>
      <c r="D104" s="217">
        <v>110975</v>
      </c>
      <c r="E104" s="147"/>
      <c r="F104" s="217">
        <f>D104+E104</f>
        <v>110975</v>
      </c>
    </row>
    <row r="105" spans="1:6" ht="27.75" customHeight="1">
      <c r="A105" s="26" t="s">
        <v>577</v>
      </c>
      <c r="B105" s="44" t="s">
        <v>578</v>
      </c>
      <c r="C105" s="138"/>
      <c r="D105" s="74">
        <f>D106+D124+D132</f>
        <v>13523915</v>
      </c>
      <c r="E105" s="74">
        <f t="shared" ref="E105:F105" si="32">E106+E124+E132</f>
        <v>357527</v>
      </c>
      <c r="F105" s="74">
        <f t="shared" si="32"/>
        <v>13881442</v>
      </c>
    </row>
    <row r="106" spans="1:6" ht="19.5" customHeight="1">
      <c r="A106" s="56" t="s">
        <v>579</v>
      </c>
      <c r="B106" s="112" t="s">
        <v>580</v>
      </c>
      <c r="C106" s="117"/>
      <c r="D106" s="75">
        <f>D107+D112+D114+D119</f>
        <v>10056284</v>
      </c>
      <c r="E106" s="75">
        <f t="shared" ref="E106:F106" si="33">E107+E112+E114+E119</f>
        <v>357527</v>
      </c>
      <c r="F106" s="75">
        <f t="shared" si="33"/>
        <v>10413811</v>
      </c>
    </row>
    <row r="107" spans="1:6" ht="18" customHeight="1">
      <c r="A107" s="26" t="s">
        <v>101</v>
      </c>
      <c r="B107" s="112" t="s">
        <v>581</v>
      </c>
      <c r="C107" s="117"/>
      <c r="D107" s="75">
        <f>D108+D109+D110+D111</f>
        <v>4884861</v>
      </c>
      <c r="E107" s="75">
        <f t="shared" ref="E107:F107" si="34">E108+E109+E110+E111</f>
        <v>-576773</v>
      </c>
      <c r="F107" s="75">
        <f t="shared" si="34"/>
        <v>4308088</v>
      </c>
    </row>
    <row r="108" spans="1:6" ht="65.25" customHeight="1">
      <c r="A108" s="26" t="s">
        <v>99</v>
      </c>
      <c r="B108" s="112" t="s">
        <v>582</v>
      </c>
      <c r="C108" s="117">
        <v>100</v>
      </c>
      <c r="D108" s="75">
        <v>2387757</v>
      </c>
      <c r="E108" s="147">
        <v>-576773</v>
      </c>
      <c r="F108" s="75">
        <f>D108+E108</f>
        <v>1810984</v>
      </c>
    </row>
    <row r="109" spans="1:6" ht="42" customHeight="1">
      <c r="A109" s="26" t="s">
        <v>134</v>
      </c>
      <c r="B109" s="112" t="s">
        <v>582</v>
      </c>
      <c r="C109" s="117">
        <v>200</v>
      </c>
      <c r="D109" s="75">
        <v>2468104</v>
      </c>
      <c r="E109" s="147"/>
      <c r="F109" s="75">
        <f t="shared" ref="F109:F123" si="35">D109+E109</f>
        <v>2468104</v>
      </c>
    </row>
    <row r="110" spans="1:6" ht="28.5" customHeight="1">
      <c r="A110" s="26" t="s">
        <v>100</v>
      </c>
      <c r="B110" s="112" t="s">
        <v>582</v>
      </c>
      <c r="C110" s="117">
        <v>800</v>
      </c>
      <c r="D110" s="75">
        <v>14000</v>
      </c>
      <c r="E110" s="147"/>
      <c r="F110" s="75">
        <f t="shared" si="35"/>
        <v>14000</v>
      </c>
    </row>
    <row r="111" spans="1:6" ht="30" customHeight="1">
      <c r="A111" s="57" t="s">
        <v>135</v>
      </c>
      <c r="B111" s="115" t="s">
        <v>583</v>
      </c>
      <c r="C111" s="117">
        <v>200</v>
      </c>
      <c r="D111" s="75">
        <v>15000</v>
      </c>
      <c r="E111" s="147"/>
      <c r="F111" s="75">
        <f t="shared" si="35"/>
        <v>15000</v>
      </c>
    </row>
    <row r="112" spans="1:6" ht="27" customHeight="1">
      <c r="A112" s="26" t="s">
        <v>102</v>
      </c>
      <c r="B112" s="112" t="s">
        <v>584</v>
      </c>
      <c r="C112" s="117"/>
      <c r="D112" s="75">
        <f>D113</f>
        <v>36154</v>
      </c>
      <c r="E112" s="75">
        <f t="shared" ref="E112:F112" si="36">E113</f>
        <v>250000</v>
      </c>
      <c r="F112" s="75">
        <f t="shared" si="36"/>
        <v>286154</v>
      </c>
    </row>
    <row r="113" spans="1:6" ht="37.5" customHeight="1">
      <c r="A113" s="26" t="s">
        <v>136</v>
      </c>
      <c r="B113" s="112" t="s">
        <v>585</v>
      </c>
      <c r="C113" s="117">
        <v>200</v>
      </c>
      <c r="D113" s="75">
        <v>36154</v>
      </c>
      <c r="E113" s="147">
        <v>250000</v>
      </c>
      <c r="F113" s="75">
        <f t="shared" si="35"/>
        <v>286154</v>
      </c>
    </row>
    <row r="114" spans="1:6" ht="25.5" customHeight="1">
      <c r="A114" s="26" t="s">
        <v>103</v>
      </c>
      <c r="B114" s="112" t="s">
        <v>586</v>
      </c>
      <c r="C114" s="117"/>
      <c r="D114" s="75">
        <f>D115+D116+D117+D118</f>
        <v>3069433</v>
      </c>
      <c r="E114" s="75">
        <f t="shared" ref="E114:F114" si="37">E115+E116+E117+E118</f>
        <v>0</v>
      </c>
      <c r="F114" s="75">
        <f t="shared" si="37"/>
        <v>3069433</v>
      </c>
    </row>
    <row r="115" spans="1:6" ht="75" customHeight="1">
      <c r="A115" s="39" t="s">
        <v>587</v>
      </c>
      <c r="B115" s="112" t="s">
        <v>588</v>
      </c>
      <c r="C115" s="117">
        <v>100</v>
      </c>
      <c r="D115" s="75">
        <v>2315044</v>
      </c>
      <c r="E115" s="147"/>
      <c r="F115" s="75">
        <f t="shared" si="35"/>
        <v>2315044</v>
      </c>
    </row>
    <row r="116" spans="1:6" ht="66.75" customHeight="1">
      <c r="A116" s="26" t="s">
        <v>284</v>
      </c>
      <c r="B116" s="115" t="s">
        <v>589</v>
      </c>
      <c r="C116" s="117">
        <v>100</v>
      </c>
      <c r="D116" s="75">
        <v>244943</v>
      </c>
      <c r="E116" s="147"/>
      <c r="F116" s="75">
        <f t="shared" si="35"/>
        <v>244943</v>
      </c>
    </row>
    <row r="117" spans="1:6" ht="51">
      <c r="A117" s="45" t="s">
        <v>363</v>
      </c>
      <c r="B117" s="144" t="s">
        <v>732</v>
      </c>
      <c r="C117" s="145">
        <v>100</v>
      </c>
      <c r="D117" s="75">
        <v>242764</v>
      </c>
      <c r="E117" s="147"/>
      <c r="F117" s="75">
        <f t="shared" si="35"/>
        <v>242764</v>
      </c>
    </row>
    <row r="118" spans="1:6" ht="51">
      <c r="A118" s="45" t="s">
        <v>364</v>
      </c>
      <c r="B118" s="144" t="s">
        <v>733</v>
      </c>
      <c r="C118" s="145">
        <v>100</v>
      </c>
      <c r="D118" s="75">
        <v>266682</v>
      </c>
      <c r="E118" s="147"/>
      <c r="F118" s="75">
        <f t="shared" si="35"/>
        <v>266682</v>
      </c>
    </row>
    <row r="119" spans="1:6" ht="21" customHeight="1">
      <c r="A119" s="26" t="s">
        <v>153</v>
      </c>
      <c r="B119" s="112" t="s">
        <v>590</v>
      </c>
      <c r="C119" s="117"/>
      <c r="D119" s="75">
        <f>D120+D121+D123+D122</f>
        <v>2065836</v>
      </c>
      <c r="E119" s="75">
        <f t="shared" ref="E119:F119" si="38">E120+E121+E123+E122</f>
        <v>684300</v>
      </c>
      <c r="F119" s="75">
        <f t="shared" si="38"/>
        <v>2750136</v>
      </c>
    </row>
    <row r="120" spans="1:6" ht="67.5" customHeight="1">
      <c r="A120" s="26" t="s">
        <v>282</v>
      </c>
      <c r="B120" s="112" t="s">
        <v>639</v>
      </c>
      <c r="C120" s="117">
        <v>100</v>
      </c>
      <c r="D120" s="75">
        <v>1214693</v>
      </c>
      <c r="E120" s="147">
        <v>576773</v>
      </c>
      <c r="F120" s="75">
        <f t="shared" si="35"/>
        <v>1791466</v>
      </c>
    </row>
    <row r="121" spans="1:6" ht="51.75" customHeight="1">
      <c r="A121" s="26" t="s">
        <v>283</v>
      </c>
      <c r="B121" s="112" t="s">
        <v>639</v>
      </c>
      <c r="C121" s="117">
        <v>200</v>
      </c>
      <c r="D121" s="75">
        <v>612736</v>
      </c>
      <c r="E121" s="147">
        <v>-1086.1300000000001</v>
      </c>
      <c r="F121" s="75">
        <f t="shared" si="35"/>
        <v>611649.87</v>
      </c>
    </row>
    <row r="122" spans="1:6" ht="40.5" customHeight="1">
      <c r="A122" s="26" t="s">
        <v>888</v>
      </c>
      <c r="B122" s="148" t="s">
        <v>865</v>
      </c>
      <c r="C122" s="209">
        <v>200</v>
      </c>
      <c r="D122" s="75"/>
      <c r="E122" s="147">
        <v>108613.13</v>
      </c>
      <c r="F122" s="75">
        <f t="shared" si="35"/>
        <v>108613.13</v>
      </c>
    </row>
    <row r="123" spans="1:6" ht="53.25" customHeight="1">
      <c r="A123" s="26" t="s">
        <v>801</v>
      </c>
      <c r="B123" s="158" t="s">
        <v>802</v>
      </c>
      <c r="C123" s="159">
        <v>500</v>
      </c>
      <c r="D123" s="75">
        <v>238407</v>
      </c>
      <c r="E123" s="147"/>
      <c r="F123" s="75">
        <f t="shared" si="35"/>
        <v>238407</v>
      </c>
    </row>
    <row r="124" spans="1:6" ht="27" customHeight="1">
      <c r="A124" s="51" t="s">
        <v>104</v>
      </c>
      <c r="B124" s="55" t="s">
        <v>591</v>
      </c>
      <c r="C124" s="117"/>
      <c r="D124" s="74">
        <f t="shared" ref="D124:F124" si="39">D125</f>
        <v>2217631</v>
      </c>
      <c r="E124" s="74">
        <f t="shared" si="39"/>
        <v>0</v>
      </c>
      <c r="F124" s="74">
        <f t="shared" si="39"/>
        <v>2217631</v>
      </c>
    </row>
    <row r="125" spans="1:6" ht="18.75" customHeight="1">
      <c r="A125" s="26" t="s">
        <v>93</v>
      </c>
      <c r="B125" s="148" t="s">
        <v>592</v>
      </c>
      <c r="C125" s="117"/>
      <c r="D125" s="75">
        <f>D126+D127+D128+D129+D130+D131</f>
        <v>2217631</v>
      </c>
      <c r="E125" s="75">
        <f t="shared" ref="E125:F125" si="40">E126+E127+E128+E129+E130+E131</f>
        <v>0</v>
      </c>
      <c r="F125" s="75">
        <f t="shared" si="40"/>
        <v>2217631</v>
      </c>
    </row>
    <row r="126" spans="1:6" ht="65.25" customHeight="1">
      <c r="A126" s="26" t="s">
        <v>105</v>
      </c>
      <c r="B126" s="112" t="s">
        <v>593</v>
      </c>
      <c r="C126" s="117">
        <v>100</v>
      </c>
      <c r="D126" s="75">
        <v>1396975.61</v>
      </c>
      <c r="E126" s="147">
        <v>-46243.94</v>
      </c>
      <c r="F126" s="75">
        <f>D126+E126</f>
        <v>1350731.6700000002</v>
      </c>
    </row>
    <row r="127" spans="1:6" ht="42" customHeight="1">
      <c r="A127" s="26" t="s">
        <v>137</v>
      </c>
      <c r="B127" s="112" t="s">
        <v>593</v>
      </c>
      <c r="C127" s="117">
        <v>200</v>
      </c>
      <c r="D127" s="75">
        <v>78739</v>
      </c>
      <c r="E127" s="147"/>
      <c r="F127" s="75">
        <f>D127+E127</f>
        <v>78739</v>
      </c>
    </row>
    <row r="128" spans="1:6" ht="89.25">
      <c r="A128" s="39" t="s">
        <v>734</v>
      </c>
      <c r="B128" s="42" t="s">
        <v>735</v>
      </c>
      <c r="C128" s="145">
        <v>100</v>
      </c>
      <c r="D128" s="75">
        <v>4624.3900000000003</v>
      </c>
      <c r="E128" s="147">
        <v>46243.94</v>
      </c>
      <c r="F128" s="75">
        <f>D128+E128</f>
        <v>50868.33</v>
      </c>
    </row>
    <row r="129" spans="1:6" ht="89.25">
      <c r="A129" s="39" t="s">
        <v>736</v>
      </c>
      <c r="B129" s="144" t="s">
        <v>737</v>
      </c>
      <c r="C129" s="145">
        <v>100</v>
      </c>
      <c r="D129" s="75">
        <v>457815</v>
      </c>
      <c r="E129" s="147"/>
      <c r="F129" s="75">
        <f>D129+E129</f>
        <v>457815</v>
      </c>
    </row>
    <row r="130" spans="1:6" ht="51">
      <c r="A130" s="45" t="s">
        <v>363</v>
      </c>
      <c r="B130" s="144" t="s">
        <v>738</v>
      </c>
      <c r="C130" s="145">
        <v>100</v>
      </c>
      <c r="D130" s="75">
        <v>155685</v>
      </c>
      <c r="E130" s="147"/>
      <c r="F130" s="75">
        <f t="shared" ref="F130:F131" si="41">D130+E130</f>
        <v>155685</v>
      </c>
    </row>
    <row r="131" spans="1:6" ht="51">
      <c r="A131" s="45" t="s">
        <v>364</v>
      </c>
      <c r="B131" s="144" t="s">
        <v>739</v>
      </c>
      <c r="C131" s="145">
        <v>100</v>
      </c>
      <c r="D131" s="75">
        <v>123792</v>
      </c>
      <c r="E131" s="147"/>
      <c r="F131" s="75">
        <f t="shared" si="41"/>
        <v>123792</v>
      </c>
    </row>
    <row r="132" spans="1:6" ht="24.75" customHeight="1">
      <c r="A132" s="43" t="s">
        <v>594</v>
      </c>
      <c r="B132" s="49">
        <v>2240000000</v>
      </c>
      <c r="C132" s="113"/>
      <c r="D132" s="74">
        <f t="shared" ref="D132:F133" si="42">D133</f>
        <v>1250000</v>
      </c>
      <c r="E132" s="74">
        <f t="shared" si="42"/>
        <v>0</v>
      </c>
      <c r="F132" s="74">
        <f t="shared" si="42"/>
        <v>1250000</v>
      </c>
    </row>
    <row r="133" spans="1:6" ht="23.25" customHeight="1">
      <c r="A133" s="39" t="s">
        <v>595</v>
      </c>
      <c r="B133" s="25">
        <v>2240100000</v>
      </c>
      <c r="C133" s="117"/>
      <c r="D133" s="75">
        <f>D134</f>
        <v>1250000</v>
      </c>
      <c r="E133" s="75">
        <f t="shared" si="42"/>
        <v>0</v>
      </c>
      <c r="F133" s="75">
        <f t="shared" si="42"/>
        <v>1250000</v>
      </c>
    </row>
    <row r="134" spans="1:6" ht="24" customHeight="1">
      <c r="A134" s="39" t="s">
        <v>596</v>
      </c>
      <c r="B134" s="25">
        <v>2240100230</v>
      </c>
      <c r="C134" s="117">
        <v>200</v>
      </c>
      <c r="D134" s="75">
        <v>1250000</v>
      </c>
      <c r="E134" s="147"/>
      <c r="F134" s="75">
        <f>D134+E134</f>
        <v>1250000</v>
      </c>
    </row>
    <row r="135" spans="1:6" ht="29.25" customHeight="1">
      <c r="A135" s="48" t="s">
        <v>12</v>
      </c>
      <c r="B135" s="44" t="s">
        <v>416</v>
      </c>
      <c r="C135" s="117"/>
      <c r="D135" s="74">
        <f>D136+D140</f>
        <v>530000</v>
      </c>
      <c r="E135" s="74">
        <f t="shared" ref="E135:F135" si="43">E136+E140</f>
        <v>0</v>
      </c>
      <c r="F135" s="74">
        <f t="shared" si="43"/>
        <v>530000</v>
      </c>
    </row>
    <row r="136" spans="1:6" ht="40.5" customHeight="1">
      <c r="A136" s="56" t="s">
        <v>597</v>
      </c>
      <c r="B136" s="112" t="s">
        <v>417</v>
      </c>
      <c r="C136" s="58"/>
      <c r="D136" s="75">
        <f t="shared" ref="D136:F136" si="44">D137</f>
        <v>330000</v>
      </c>
      <c r="E136" s="75">
        <f t="shared" si="44"/>
        <v>0</v>
      </c>
      <c r="F136" s="75">
        <f t="shared" si="44"/>
        <v>330000</v>
      </c>
    </row>
    <row r="137" spans="1:6" ht="28.5" customHeight="1">
      <c r="A137" s="26" t="s">
        <v>106</v>
      </c>
      <c r="B137" s="112" t="s">
        <v>418</v>
      </c>
      <c r="C137" s="58"/>
      <c r="D137" s="75">
        <f>D139+D138</f>
        <v>330000</v>
      </c>
      <c r="E137" s="75">
        <f t="shared" ref="E137:F137" si="45">E139+E138</f>
        <v>0</v>
      </c>
      <c r="F137" s="75">
        <f t="shared" si="45"/>
        <v>330000</v>
      </c>
    </row>
    <row r="138" spans="1:6" ht="54" customHeight="1">
      <c r="A138" s="26" t="s">
        <v>840</v>
      </c>
      <c r="B138" s="148" t="s">
        <v>419</v>
      </c>
      <c r="C138" s="192">
        <v>100</v>
      </c>
      <c r="D138" s="75">
        <v>19000</v>
      </c>
      <c r="E138" s="147"/>
      <c r="F138" s="75">
        <f>D138+E138</f>
        <v>19000</v>
      </c>
    </row>
    <row r="139" spans="1:6" ht="39.75" customHeight="1">
      <c r="A139" s="26" t="s">
        <v>598</v>
      </c>
      <c r="B139" s="112" t="s">
        <v>419</v>
      </c>
      <c r="C139" s="117">
        <v>200</v>
      </c>
      <c r="D139" s="75">
        <v>311000</v>
      </c>
      <c r="E139" s="147"/>
      <c r="F139" s="75">
        <f>D139+E139</f>
        <v>311000</v>
      </c>
    </row>
    <row r="140" spans="1:6" ht="20.25" customHeight="1">
      <c r="A140" s="26" t="s">
        <v>365</v>
      </c>
      <c r="B140" s="112" t="s">
        <v>420</v>
      </c>
      <c r="C140" s="117"/>
      <c r="D140" s="75">
        <f t="shared" ref="D140:F141" si="46">D141</f>
        <v>200000</v>
      </c>
      <c r="E140" s="75">
        <f t="shared" si="46"/>
        <v>0</v>
      </c>
      <c r="F140" s="75">
        <f t="shared" si="46"/>
        <v>200000</v>
      </c>
    </row>
    <row r="141" spans="1:6" ht="19.5" customHeight="1">
      <c r="A141" s="26" t="s">
        <v>366</v>
      </c>
      <c r="B141" s="112" t="s">
        <v>421</v>
      </c>
      <c r="C141" s="117"/>
      <c r="D141" s="75">
        <f>D142</f>
        <v>200000</v>
      </c>
      <c r="E141" s="75">
        <f t="shared" si="46"/>
        <v>0</v>
      </c>
      <c r="F141" s="75">
        <f t="shared" si="46"/>
        <v>200000</v>
      </c>
    </row>
    <row r="142" spans="1:6" ht="54" customHeight="1">
      <c r="A142" s="26" t="s">
        <v>373</v>
      </c>
      <c r="B142" s="112" t="s">
        <v>640</v>
      </c>
      <c r="C142" s="117">
        <v>100</v>
      </c>
      <c r="D142" s="75">
        <v>200000</v>
      </c>
      <c r="E142" s="147"/>
      <c r="F142" s="75">
        <f>D142+E142</f>
        <v>200000</v>
      </c>
    </row>
    <row r="143" spans="1:6" ht="28.5" customHeight="1">
      <c r="A143" s="48" t="s">
        <v>431</v>
      </c>
      <c r="B143" s="55" t="s">
        <v>422</v>
      </c>
      <c r="C143" s="113"/>
      <c r="D143" s="74">
        <f>D144</f>
        <v>430000</v>
      </c>
      <c r="E143" s="74">
        <f t="shared" ref="E143:F144" si="47">E144</f>
        <v>0</v>
      </c>
      <c r="F143" s="74">
        <f t="shared" si="47"/>
        <v>430000</v>
      </c>
    </row>
    <row r="144" spans="1:6" ht="26.25" customHeight="1">
      <c r="A144" s="56" t="s">
        <v>432</v>
      </c>
      <c r="B144" s="112" t="s">
        <v>423</v>
      </c>
      <c r="C144" s="117"/>
      <c r="D144" s="75">
        <f>D145</f>
        <v>430000</v>
      </c>
      <c r="E144" s="75">
        <f t="shared" si="47"/>
        <v>0</v>
      </c>
      <c r="F144" s="75">
        <f t="shared" si="47"/>
        <v>430000</v>
      </c>
    </row>
    <row r="145" spans="1:6" ht="27" customHeight="1">
      <c r="A145" s="26" t="s">
        <v>433</v>
      </c>
      <c r="B145" s="112" t="s">
        <v>424</v>
      </c>
      <c r="C145" s="117"/>
      <c r="D145" s="75">
        <f>D146+D147+D148</f>
        <v>430000</v>
      </c>
      <c r="E145" s="75">
        <f t="shared" ref="E145:F145" si="48">E146+E147+E148</f>
        <v>0</v>
      </c>
      <c r="F145" s="75">
        <f t="shared" si="48"/>
        <v>430000</v>
      </c>
    </row>
    <row r="146" spans="1:6" ht="66.75" customHeight="1">
      <c r="A146" s="37" t="s">
        <v>774</v>
      </c>
      <c r="B146" s="112" t="s">
        <v>641</v>
      </c>
      <c r="C146" s="117">
        <v>800</v>
      </c>
      <c r="D146" s="75">
        <v>200000</v>
      </c>
      <c r="E146" s="147"/>
      <c r="F146" s="75">
        <v>200000</v>
      </c>
    </row>
    <row r="147" spans="1:6" ht="76.5">
      <c r="A147" s="26" t="s">
        <v>773</v>
      </c>
      <c r="B147" s="148" t="s">
        <v>642</v>
      </c>
      <c r="C147" s="117">
        <v>800</v>
      </c>
      <c r="D147" s="75">
        <v>200000</v>
      </c>
      <c r="E147" s="147"/>
      <c r="F147" s="75">
        <v>200000</v>
      </c>
    </row>
    <row r="148" spans="1:6" ht="51">
      <c r="A148" s="39" t="s">
        <v>775</v>
      </c>
      <c r="B148" s="148" t="s">
        <v>713</v>
      </c>
      <c r="C148" s="117">
        <v>800</v>
      </c>
      <c r="D148" s="75">
        <v>30000</v>
      </c>
      <c r="E148" s="147"/>
      <c r="F148" s="75">
        <v>30000</v>
      </c>
    </row>
    <row r="149" spans="1:6" ht="26.25" customHeight="1">
      <c r="A149" s="48" t="s">
        <v>522</v>
      </c>
      <c r="B149" s="55" t="s">
        <v>435</v>
      </c>
      <c r="C149" s="113"/>
      <c r="D149" s="74">
        <f>D150+D153</f>
        <v>340000</v>
      </c>
      <c r="E149" s="74">
        <f t="shared" ref="E149:F149" si="49">E150+E153</f>
        <v>0</v>
      </c>
      <c r="F149" s="74">
        <f t="shared" si="49"/>
        <v>340000</v>
      </c>
    </row>
    <row r="150" spans="1:6" ht="28.5" customHeight="1">
      <c r="A150" s="56" t="s">
        <v>634</v>
      </c>
      <c r="B150" s="112" t="s">
        <v>523</v>
      </c>
      <c r="C150" s="117"/>
      <c r="D150" s="75">
        <f>D151</f>
        <v>190000</v>
      </c>
      <c r="E150" s="75">
        <f t="shared" ref="E150:F151" si="50">E151</f>
        <v>0</v>
      </c>
      <c r="F150" s="75">
        <f t="shared" si="50"/>
        <v>190000</v>
      </c>
    </row>
    <row r="151" spans="1:6" ht="14.25" customHeight="1">
      <c r="A151" s="26" t="s">
        <v>98</v>
      </c>
      <c r="B151" s="112" t="s">
        <v>524</v>
      </c>
      <c r="C151" s="117"/>
      <c r="D151" s="75">
        <f>D152</f>
        <v>190000</v>
      </c>
      <c r="E151" s="75">
        <f t="shared" si="50"/>
        <v>0</v>
      </c>
      <c r="F151" s="75">
        <f t="shared" si="50"/>
        <v>190000</v>
      </c>
    </row>
    <row r="152" spans="1:6" ht="39" customHeight="1">
      <c r="A152" s="26" t="s">
        <v>525</v>
      </c>
      <c r="B152" s="112" t="s">
        <v>644</v>
      </c>
      <c r="C152" s="117">
        <v>200</v>
      </c>
      <c r="D152" s="75">
        <v>190000</v>
      </c>
      <c r="E152" s="147"/>
      <c r="F152" s="75">
        <v>190000</v>
      </c>
    </row>
    <row r="153" spans="1:6" ht="27.75" customHeight="1">
      <c r="A153" s="26" t="s">
        <v>526</v>
      </c>
      <c r="B153" s="112" t="s">
        <v>599</v>
      </c>
      <c r="C153" s="117"/>
      <c r="D153" s="75">
        <f>D154</f>
        <v>150000</v>
      </c>
      <c r="E153" s="75">
        <f t="shared" ref="E153:F153" si="51">E154</f>
        <v>0</v>
      </c>
      <c r="F153" s="75">
        <f t="shared" si="51"/>
        <v>150000</v>
      </c>
    </row>
    <row r="154" spans="1:6" ht="27.75" customHeight="1">
      <c r="A154" s="26" t="s">
        <v>628</v>
      </c>
      <c r="B154" s="112" t="s">
        <v>600</v>
      </c>
      <c r="C154" s="117"/>
      <c r="D154" s="75">
        <f>D155+D157+D158+D156</f>
        <v>150000</v>
      </c>
      <c r="E154" s="75">
        <f t="shared" ref="E154:F154" si="52">E155+E157+E158+E156</f>
        <v>0</v>
      </c>
      <c r="F154" s="75">
        <f t="shared" si="52"/>
        <v>150000</v>
      </c>
    </row>
    <row r="155" spans="1:6" ht="39.75" customHeight="1">
      <c r="A155" s="26" t="s">
        <v>285</v>
      </c>
      <c r="B155" s="148" t="s">
        <v>601</v>
      </c>
      <c r="C155" s="117">
        <v>200</v>
      </c>
      <c r="D155" s="75">
        <v>10000</v>
      </c>
      <c r="E155" s="147"/>
      <c r="F155" s="75">
        <v>10000</v>
      </c>
    </row>
    <row r="156" spans="1:6" ht="38.25">
      <c r="A156" s="26" t="s">
        <v>837</v>
      </c>
      <c r="B156" s="148" t="s">
        <v>601</v>
      </c>
      <c r="C156" s="192">
        <v>600</v>
      </c>
      <c r="D156" s="75">
        <v>40000</v>
      </c>
      <c r="E156" s="147"/>
      <c r="F156" s="75">
        <v>40000</v>
      </c>
    </row>
    <row r="157" spans="1:6" ht="37.5" customHeight="1">
      <c r="A157" s="39" t="s">
        <v>635</v>
      </c>
      <c r="B157" s="115" t="s">
        <v>602</v>
      </c>
      <c r="C157" s="117">
        <v>200</v>
      </c>
      <c r="D157" s="75">
        <v>100000</v>
      </c>
      <c r="E157" s="147"/>
      <c r="F157" s="75">
        <v>100000</v>
      </c>
    </row>
    <row r="158" spans="1:6" ht="36.75" customHeight="1">
      <c r="A158" s="39" t="s">
        <v>603</v>
      </c>
      <c r="B158" s="115" t="s">
        <v>604</v>
      </c>
      <c r="C158" s="117">
        <v>200</v>
      </c>
      <c r="D158" s="75">
        <v>0</v>
      </c>
      <c r="E158" s="147"/>
      <c r="F158" s="75">
        <v>0</v>
      </c>
    </row>
    <row r="159" spans="1:6" ht="28.5" customHeight="1">
      <c r="A159" s="48" t="s">
        <v>605</v>
      </c>
      <c r="B159" s="55" t="s">
        <v>426</v>
      </c>
      <c r="C159" s="113"/>
      <c r="D159" s="74">
        <f>D160+D163</f>
        <v>2204500.4</v>
      </c>
      <c r="E159" s="74">
        <f>E160+E163</f>
        <v>0</v>
      </c>
      <c r="F159" s="74">
        <f>F160+F163</f>
        <v>2204500.4</v>
      </c>
    </row>
    <row r="160" spans="1:6" ht="28.5" customHeight="1">
      <c r="A160" s="26" t="s">
        <v>855</v>
      </c>
      <c r="B160" s="112" t="s">
        <v>427</v>
      </c>
      <c r="C160" s="117"/>
      <c r="D160" s="75">
        <f t="shared" ref="D160:F161" si="53">D161</f>
        <v>80000</v>
      </c>
      <c r="E160" s="75">
        <f t="shared" si="53"/>
        <v>0</v>
      </c>
      <c r="F160" s="75">
        <f t="shared" si="53"/>
        <v>80000</v>
      </c>
    </row>
    <row r="161" spans="1:6" ht="29.25" customHeight="1">
      <c r="A161" s="26" t="s">
        <v>669</v>
      </c>
      <c r="B161" s="112" t="s">
        <v>428</v>
      </c>
      <c r="C161" s="117"/>
      <c r="D161" s="75">
        <f t="shared" si="53"/>
        <v>80000</v>
      </c>
      <c r="E161" s="75">
        <f t="shared" si="53"/>
        <v>0</v>
      </c>
      <c r="F161" s="75">
        <f t="shared" si="53"/>
        <v>80000</v>
      </c>
    </row>
    <row r="162" spans="1:6" ht="39.75" customHeight="1">
      <c r="A162" s="124" t="s">
        <v>443</v>
      </c>
      <c r="B162" s="115" t="s">
        <v>645</v>
      </c>
      <c r="C162" s="117">
        <v>200</v>
      </c>
      <c r="D162" s="75">
        <v>80000</v>
      </c>
      <c r="E162" s="147"/>
      <c r="F162" s="75">
        <v>80000</v>
      </c>
    </row>
    <row r="163" spans="1:6" ht="28.5" customHeight="1">
      <c r="A163" s="56" t="s">
        <v>425</v>
      </c>
      <c r="B163" s="115" t="s">
        <v>429</v>
      </c>
      <c r="C163" s="117"/>
      <c r="D163" s="75">
        <f t="shared" ref="D163:F164" si="54">D164</f>
        <v>2124500.4</v>
      </c>
      <c r="E163" s="75">
        <f t="shared" si="54"/>
        <v>0</v>
      </c>
      <c r="F163" s="75">
        <f t="shared" si="54"/>
        <v>2124500.4</v>
      </c>
    </row>
    <row r="164" spans="1:6" ht="38.25" customHeight="1">
      <c r="A164" s="26" t="s">
        <v>670</v>
      </c>
      <c r="B164" s="115" t="s">
        <v>430</v>
      </c>
      <c r="C164" s="117"/>
      <c r="D164" s="75">
        <f>D165</f>
        <v>2124500.4</v>
      </c>
      <c r="E164" s="75">
        <f>E165</f>
        <v>0</v>
      </c>
      <c r="F164" s="75">
        <f t="shared" si="54"/>
        <v>2124500.4</v>
      </c>
    </row>
    <row r="165" spans="1:6" ht="36.75" customHeight="1">
      <c r="A165" s="39" t="s">
        <v>377</v>
      </c>
      <c r="B165" s="63" t="s">
        <v>606</v>
      </c>
      <c r="C165" s="40">
        <v>400</v>
      </c>
      <c r="D165" s="75">
        <v>2124500.4</v>
      </c>
      <c r="E165" s="147"/>
      <c r="F165" s="75">
        <v>2124500.4</v>
      </c>
    </row>
    <row r="166" spans="1:6" ht="24" customHeight="1">
      <c r="A166" s="60" t="s">
        <v>436</v>
      </c>
      <c r="B166" s="44" t="s">
        <v>437</v>
      </c>
      <c r="C166" s="113"/>
      <c r="D166" s="74">
        <f>D167+D171+D175+D178</f>
        <v>12971310.49</v>
      </c>
      <c r="E166" s="74">
        <f>E167+E171+E175+E178</f>
        <v>657779.31999999995</v>
      </c>
      <c r="F166" s="74">
        <f>F167+F171+F175+F178</f>
        <v>13629089.810000001</v>
      </c>
    </row>
    <row r="167" spans="1:6" ht="41.25" customHeight="1">
      <c r="A167" s="39" t="s">
        <v>157</v>
      </c>
      <c r="B167" s="115" t="s">
        <v>438</v>
      </c>
      <c r="C167" s="117"/>
      <c r="D167" s="75">
        <f>D168</f>
        <v>6356724.1299999999</v>
      </c>
      <c r="E167" s="75">
        <f>E168</f>
        <v>657779.31999999995</v>
      </c>
      <c r="F167" s="75">
        <f>F168</f>
        <v>7014503.4500000002</v>
      </c>
    </row>
    <row r="168" spans="1:6" ht="27" customHeight="1">
      <c r="A168" s="26" t="s">
        <v>158</v>
      </c>
      <c r="B168" s="115" t="s">
        <v>439</v>
      </c>
      <c r="C168" s="117"/>
      <c r="D168" s="75">
        <f>D169+D170</f>
        <v>6356724.1299999999</v>
      </c>
      <c r="E168" s="75">
        <f>E169+E170</f>
        <v>657779.31999999995</v>
      </c>
      <c r="F168" s="75">
        <f>F169+F170</f>
        <v>7014503.4500000002</v>
      </c>
    </row>
    <row r="169" spans="1:6" ht="51.75" customHeight="1">
      <c r="A169" s="24" t="s">
        <v>440</v>
      </c>
      <c r="B169" s="115" t="s">
        <v>607</v>
      </c>
      <c r="C169" s="117">
        <v>200</v>
      </c>
      <c r="D169" s="75">
        <v>647336.13</v>
      </c>
      <c r="E169" s="147">
        <v>657779.31999999995</v>
      </c>
      <c r="F169" s="75">
        <f>D169+E169</f>
        <v>1305115.45</v>
      </c>
    </row>
    <row r="170" spans="1:6" ht="39.75" customHeight="1">
      <c r="A170" s="24" t="s">
        <v>803</v>
      </c>
      <c r="B170" s="25">
        <v>2710108010</v>
      </c>
      <c r="C170" s="159">
        <v>500</v>
      </c>
      <c r="D170" s="75">
        <v>5709388</v>
      </c>
      <c r="E170" s="147"/>
      <c r="F170" s="75">
        <f>D170+E170</f>
        <v>5709388</v>
      </c>
    </row>
    <row r="171" spans="1:6" ht="37.5" customHeight="1">
      <c r="A171" s="24" t="s">
        <v>159</v>
      </c>
      <c r="B171" s="115" t="s">
        <v>441</v>
      </c>
      <c r="C171" s="117"/>
      <c r="D171" s="75">
        <f>D172</f>
        <v>6079586.3600000003</v>
      </c>
      <c r="E171" s="75">
        <f>E172</f>
        <v>0</v>
      </c>
      <c r="F171" s="75">
        <f>F172</f>
        <v>6079586.3600000003</v>
      </c>
    </row>
    <row r="172" spans="1:6" ht="28.5" customHeight="1">
      <c r="A172" s="26" t="s">
        <v>160</v>
      </c>
      <c r="B172" s="115" t="s">
        <v>442</v>
      </c>
      <c r="C172" s="117"/>
      <c r="D172" s="75">
        <f>D173+D174</f>
        <v>6079586.3600000003</v>
      </c>
      <c r="E172" s="75">
        <f>E173+E174</f>
        <v>0</v>
      </c>
      <c r="F172" s="75">
        <f>F173+F174</f>
        <v>6079586.3600000003</v>
      </c>
    </row>
    <row r="173" spans="1:6" ht="51.75" customHeight="1">
      <c r="A173" s="24" t="s">
        <v>444</v>
      </c>
      <c r="B173" s="115" t="s">
        <v>608</v>
      </c>
      <c r="C173" s="117">
        <v>200</v>
      </c>
      <c r="D173" s="75">
        <v>500000</v>
      </c>
      <c r="E173" s="147"/>
      <c r="F173" s="75">
        <f>D173+E173</f>
        <v>500000</v>
      </c>
    </row>
    <row r="174" spans="1:6" ht="65.25" customHeight="1">
      <c r="A174" s="126" t="s">
        <v>674</v>
      </c>
      <c r="B174" s="115" t="s">
        <v>609</v>
      </c>
      <c r="C174" s="117">
        <v>200</v>
      </c>
      <c r="D174" s="75">
        <v>5579586.3600000003</v>
      </c>
      <c r="E174" s="147"/>
      <c r="F174" s="75">
        <f>D174+E174</f>
        <v>5579586.3600000003</v>
      </c>
    </row>
    <row r="175" spans="1:6" ht="24" customHeight="1">
      <c r="A175" s="39" t="s">
        <v>445</v>
      </c>
      <c r="B175" s="115" t="s">
        <v>446</v>
      </c>
      <c r="C175" s="117"/>
      <c r="D175" s="75">
        <f t="shared" ref="D175:F176" si="55">D176</f>
        <v>35000</v>
      </c>
      <c r="E175" s="75">
        <f t="shared" si="55"/>
        <v>0</v>
      </c>
      <c r="F175" s="75">
        <f t="shared" si="55"/>
        <v>35000</v>
      </c>
    </row>
    <row r="176" spans="1:6" ht="27.75" customHeight="1">
      <c r="A176" s="39" t="s">
        <v>447</v>
      </c>
      <c r="B176" s="115" t="s">
        <v>448</v>
      </c>
      <c r="C176" s="117"/>
      <c r="D176" s="75">
        <f t="shared" si="55"/>
        <v>35000</v>
      </c>
      <c r="E176" s="75">
        <f t="shared" si="55"/>
        <v>0</v>
      </c>
      <c r="F176" s="75">
        <f t="shared" si="55"/>
        <v>35000</v>
      </c>
    </row>
    <row r="177" spans="1:6" ht="38.25" customHeight="1">
      <c r="A177" s="39" t="s">
        <v>449</v>
      </c>
      <c r="B177" s="115" t="s">
        <v>646</v>
      </c>
      <c r="C177" s="117">
        <v>200</v>
      </c>
      <c r="D177" s="75">
        <v>35000</v>
      </c>
      <c r="E177" s="147"/>
      <c r="F177" s="75">
        <f>D177+E177</f>
        <v>35000</v>
      </c>
    </row>
    <row r="178" spans="1:6" ht="26.25" customHeight="1">
      <c r="A178" s="39" t="s">
        <v>629</v>
      </c>
      <c r="B178" s="115" t="s">
        <v>630</v>
      </c>
      <c r="C178" s="117"/>
      <c r="D178" s="75">
        <f t="shared" ref="D178:F179" si="56">D179</f>
        <v>500000</v>
      </c>
      <c r="E178" s="75">
        <f t="shared" si="56"/>
        <v>0</v>
      </c>
      <c r="F178" s="75">
        <f t="shared" si="56"/>
        <v>500000</v>
      </c>
    </row>
    <row r="179" spans="1:6" ht="25.5" customHeight="1">
      <c r="A179" s="39" t="s">
        <v>631</v>
      </c>
      <c r="B179" s="115" t="s">
        <v>633</v>
      </c>
      <c r="C179" s="117"/>
      <c r="D179" s="75">
        <f>D180</f>
        <v>500000</v>
      </c>
      <c r="E179" s="75">
        <f t="shared" si="56"/>
        <v>0</v>
      </c>
      <c r="F179" s="75">
        <f t="shared" si="56"/>
        <v>500000</v>
      </c>
    </row>
    <row r="180" spans="1:6" ht="77.25" customHeight="1">
      <c r="A180" s="39" t="s">
        <v>632</v>
      </c>
      <c r="B180" s="115" t="s">
        <v>647</v>
      </c>
      <c r="C180" s="117">
        <v>200</v>
      </c>
      <c r="D180" s="75">
        <v>500000</v>
      </c>
      <c r="E180" s="147"/>
      <c r="F180" s="75">
        <f>D180+E180</f>
        <v>500000</v>
      </c>
    </row>
    <row r="181" spans="1:6" ht="26.25" customHeight="1">
      <c r="A181" s="26" t="s">
        <v>450</v>
      </c>
      <c r="B181" s="44" t="s">
        <v>451</v>
      </c>
      <c r="C181" s="117"/>
      <c r="D181" s="74">
        <f>D182+D185+D192+D199+D205+D212+D217+D220+D189+D224</f>
        <v>14106310</v>
      </c>
      <c r="E181" s="74">
        <f t="shared" ref="E181:F181" si="57">E182+E185+E192+E199+E205+E212+E217+E220+E189+E224</f>
        <v>5774017.54</v>
      </c>
      <c r="F181" s="74">
        <f t="shared" si="57"/>
        <v>19880327.539999999</v>
      </c>
    </row>
    <row r="182" spans="1:6" ht="26.25" customHeight="1">
      <c r="A182" s="26" t="s">
        <v>452</v>
      </c>
      <c r="B182" s="115" t="s">
        <v>453</v>
      </c>
      <c r="C182" s="40"/>
      <c r="D182" s="75">
        <f t="shared" ref="D182:F183" si="58">D183</f>
        <v>0</v>
      </c>
      <c r="E182" s="75">
        <f t="shared" si="58"/>
        <v>0</v>
      </c>
      <c r="F182" s="75">
        <f t="shared" si="58"/>
        <v>0</v>
      </c>
    </row>
    <row r="183" spans="1:6" ht="18.75" customHeight="1">
      <c r="A183" s="26" t="s">
        <v>150</v>
      </c>
      <c r="B183" s="115" t="s">
        <v>454</v>
      </c>
      <c r="C183" s="40"/>
      <c r="D183" s="75">
        <f>D184</f>
        <v>0</v>
      </c>
      <c r="E183" s="75">
        <f t="shared" si="58"/>
        <v>0</v>
      </c>
      <c r="F183" s="75">
        <f t="shared" si="58"/>
        <v>0</v>
      </c>
    </row>
    <row r="184" spans="1:6" ht="39.75" customHeight="1">
      <c r="A184" s="26" t="s">
        <v>314</v>
      </c>
      <c r="B184" s="115" t="s">
        <v>455</v>
      </c>
      <c r="C184" s="117">
        <v>300</v>
      </c>
      <c r="D184" s="75"/>
      <c r="E184" s="147"/>
      <c r="F184" s="75">
        <f>D184+E184</f>
        <v>0</v>
      </c>
    </row>
    <row r="185" spans="1:6" ht="18.75" customHeight="1">
      <c r="A185" s="46" t="s">
        <v>161</v>
      </c>
      <c r="B185" s="115" t="s">
        <v>468</v>
      </c>
      <c r="C185" s="40"/>
      <c r="D185" s="75">
        <f t="shared" ref="D185:F185" si="59">D186</f>
        <v>337710</v>
      </c>
      <c r="E185" s="75">
        <f t="shared" si="59"/>
        <v>30000</v>
      </c>
      <c r="F185" s="75">
        <f t="shared" si="59"/>
        <v>367710</v>
      </c>
    </row>
    <row r="186" spans="1:6" ht="26.25" customHeight="1">
      <c r="A186" s="26" t="s">
        <v>471</v>
      </c>
      <c r="B186" s="115" t="s">
        <v>469</v>
      </c>
      <c r="C186" s="40"/>
      <c r="D186" s="75">
        <f>D188+D187</f>
        <v>337710</v>
      </c>
      <c r="E186" s="75">
        <f t="shared" ref="E186:F186" si="60">E188+E187</f>
        <v>30000</v>
      </c>
      <c r="F186" s="75">
        <f t="shared" si="60"/>
        <v>367710</v>
      </c>
    </row>
    <row r="187" spans="1:6" ht="25.5">
      <c r="A187" s="26" t="s">
        <v>863</v>
      </c>
      <c r="B187" s="208" t="s">
        <v>862</v>
      </c>
      <c r="C187" s="40">
        <v>500</v>
      </c>
      <c r="D187" s="75"/>
      <c r="E187" s="147">
        <v>30000</v>
      </c>
      <c r="F187" s="75">
        <f>D187+E187</f>
        <v>30000</v>
      </c>
    </row>
    <row r="188" spans="1:6" ht="37.5" customHeight="1">
      <c r="A188" s="39" t="s">
        <v>472</v>
      </c>
      <c r="B188" s="115" t="s">
        <v>470</v>
      </c>
      <c r="C188" s="40">
        <v>400</v>
      </c>
      <c r="D188" s="75">
        <v>337710</v>
      </c>
      <c r="E188" s="147"/>
      <c r="F188" s="75">
        <f>D188+E188</f>
        <v>337710</v>
      </c>
    </row>
    <row r="189" spans="1:6" ht="27" customHeight="1">
      <c r="A189" s="39" t="s">
        <v>473</v>
      </c>
      <c r="B189" s="115" t="s">
        <v>456</v>
      </c>
      <c r="C189" s="40"/>
      <c r="D189" s="75">
        <f t="shared" ref="D189:F190" si="61">D190</f>
        <v>0</v>
      </c>
      <c r="E189" s="75">
        <f t="shared" si="61"/>
        <v>0</v>
      </c>
      <c r="F189" s="75">
        <f t="shared" si="61"/>
        <v>0</v>
      </c>
    </row>
    <row r="190" spans="1:6" ht="26.25" customHeight="1">
      <c r="A190" s="39" t="s">
        <v>316</v>
      </c>
      <c r="B190" s="115" t="s">
        <v>457</v>
      </c>
      <c r="C190" s="40"/>
      <c r="D190" s="75">
        <f>D191</f>
        <v>0</v>
      </c>
      <c r="E190" s="75">
        <f t="shared" si="61"/>
        <v>0</v>
      </c>
      <c r="F190" s="75">
        <f t="shared" si="61"/>
        <v>0</v>
      </c>
    </row>
    <row r="191" spans="1:6" ht="51.75" customHeight="1">
      <c r="A191" s="39" t="s">
        <v>475</v>
      </c>
      <c r="B191" s="115" t="s">
        <v>474</v>
      </c>
      <c r="C191" s="40">
        <v>300</v>
      </c>
      <c r="D191" s="75"/>
      <c r="E191" s="147"/>
      <c r="F191" s="75">
        <f>D191+E191</f>
        <v>0</v>
      </c>
    </row>
    <row r="192" spans="1:6" ht="36.75" customHeight="1">
      <c r="A192" s="39" t="s">
        <v>476</v>
      </c>
      <c r="B192" s="115" t="s">
        <v>458</v>
      </c>
      <c r="C192" s="40"/>
      <c r="D192" s="75">
        <f>D193+D197</f>
        <v>2270100</v>
      </c>
      <c r="E192" s="75">
        <f>E193+E197</f>
        <v>0</v>
      </c>
      <c r="F192" s="75">
        <f>F193+F197</f>
        <v>2270100</v>
      </c>
    </row>
    <row r="193" spans="1:6" ht="18" customHeight="1">
      <c r="A193" s="39" t="s">
        <v>166</v>
      </c>
      <c r="B193" s="115" t="s">
        <v>459</v>
      </c>
      <c r="C193" s="40"/>
      <c r="D193" s="75">
        <f>D194+D195+D196</f>
        <v>1726100</v>
      </c>
      <c r="E193" s="75">
        <f>E194+E195+E196</f>
        <v>0</v>
      </c>
      <c r="F193" s="75">
        <f>F194+F195+F196</f>
        <v>1726100</v>
      </c>
    </row>
    <row r="194" spans="1:6" ht="39" customHeight="1">
      <c r="A194" s="39" t="s">
        <v>478</v>
      </c>
      <c r="B194" s="115" t="s">
        <v>648</v>
      </c>
      <c r="C194" s="40">
        <v>200</v>
      </c>
      <c r="D194" s="75">
        <v>879900</v>
      </c>
      <c r="E194" s="147"/>
      <c r="F194" s="75">
        <f>D194+E194</f>
        <v>879900</v>
      </c>
    </row>
    <row r="195" spans="1:6" ht="26.25" customHeight="1">
      <c r="A195" s="39" t="s">
        <v>168</v>
      </c>
      <c r="B195" s="115" t="s">
        <v>649</v>
      </c>
      <c r="C195" s="40">
        <v>200</v>
      </c>
      <c r="D195" s="75">
        <v>800000</v>
      </c>
      <c r="E195" s="147"/>
      <c r="F195" s="75">
        <f t="shared" ref="F195:F196" si="62">D195+E195</f>
        <v>800000</v>
      </c>
    </row>
    <row r="196" spans="1:6" ht="38.25">
      <c r="A196" s="46" t="s">
        <v>804</v>
      </c>
      <c r="B196" s="158" t="s">
        <v>805</v>
      </c>
      <c r="C196" s="159">
        <v>500</v>
      </c>
      <c r="D196" s="75">
        <v>46200</v>
      </c>
      <c r="E196" s="147"/>
      <c r="F196" s="75">
        <f t="shared" si="62"/>
        <v>46200</v>
      </c>
    </row>
    <row r="197" spans="1:6" ht="39.75" customHeight="1">
      <c r="A197" s="39" t="s">
        <v>367</v>
      </c>
      <c r="B197" s="115" t="s">
        <v>477</v>
      </c>
      <c r="C197" s="40"/>
      <c r="D197" s="75">
        <f>D198</f>
        <v>544000</v>
      </c>
      <c r="E197" s="75">
        <f>E198</f>
        <v>0</v>
      </c>
      <c r="F197" s="75">
        <f>F198</f>
        <v>544000</v>
      </c>
    </row>
    <row r="198" spans="1:6" ht="54" customHeight="1">
      <c r="A198" s="124" t="s">
        <v>368</v>
      </c>
      <c r="B198" s="115" t="s">
        <v>650</v>
      </c>
      <c r="C198" s="40">
        <v>800</v>
      </c>
      <c r="D198" s="75">
        <v>544000</v>
      </c>
      <c r="E198" s="147"/>
      <c r="F198" s="75">
        <f>D198+E198</f>
        <v>544000</v>
      </c>
    </row>
    <row r="199" spans="1:6" ht="26.25" customHeight="1">
      <c r="A199" s="39" t="s">
        <v>162</v>
      </c>
      <c r="B199" s="115" t="s">
        <v>460</v>
      </c>
      <c r="C199" s="40"/>
      <c r="D199" s="75">
        <f>D200</f>
        <v>1187900</v>
      </c>
      <c r="E199" s="75">
        <f>E200</f>
        <v>0</v>
      </c>
      <c r="F199" s="75">
        <f>F200</f>
        <v>1187900</v>
      </c>
    </row>
    <row r="200" spans="1:6" ht="26.25" customHeight="1">
      <c r="A200" s="26" t="s">
        <v>179</v>
      </c>
      <c r="B200" s="115" t="s">
        <v>461</v>
      </c>
      <c r="C200" s="40"/>
      <c r="D200" s="75">
        <f>D202+D203+D201+D204</f>
        <v>1187900</v>
      </c>
      <c r="E200" s="75">
        <f>E202+E203+E201+E204</f>
        <v>0</v>
      </c>
      <c r="F200" s="75">
        <f>F202+F203+F201+F204</f>
        <v>1187900</v>
      </c>
    </row>
    <row r="201" spans="1:6" ht="40.5" customHeight="1">
      <c r="A201" s="39" t="s">
        <v>789</v>
      </c>
      <c r="B201" s="156" t="s">
        <v>790</v>
      </c>
      <c r="C201" s="157">
        <v>800</v>
      </c>
      <c r="D201" s="75">
        <v>300000</v>
      </c>
      <c r="E201" s="147"/>
      <c r="F201" s="75">
        <f>D201+E201</f>
        <v>300000</v>
      </c>
    </row>
    <row r="202" spans="1:6" ht="26.25" customHeight="1">
      <c r="A202" s="39" t="s">
        <v>278</v>
      </c>
      <c r="B202" s="115" t="s">
        <v>651</v>
      </c>
      <c r="C202" s="117">
        <v>200</v>
      </c>
      <c r="D202" s="75"/>
      <c r="E202" s="147"/>
      <c r="F202" s="75">
        <f t="shared" ref="F202:F204" si="63">D202+E202</f>
        <v>0</v>
      </c>
    </row>
    <row r="203" spans="1:6" ht="26.25" customHeight="1">
      <c r="A203" s="39" t="s">
        <v>279</v>
      </c>
      <c r="B203" s="115" t="s">
        <v>652</v>
      </c>
      <c r="C203" s="40">
        <v>200</v>
      </c>
      <c r="D203" s="75"/>
      <c r="E203" s="147"/>
      <c r="F203" s="75">
        <f t="shared" si="63"/>
        <v>0</v>
      </c>
    </row>
    <row r="204" spans="1:6" ht="35.25" customHeight="1">
      <c r="A204" s="39" t="s">
        <v>813</v>
      </c>
      <c r="B204" s="158" t="s">
        <v>814</v>
      </c>
      <c r="C204" s="159">
        <v>500</v>
      </c>
      <c r="D204" s="75">
        <v>887900</v>
      </c>
      <c r="E204" s="147"/>
      <c r="F204" s="75">
        <f t="shared" si="63"/>
        <v>887900</v>
      </c>
    </row>
    <row r="205" spans="1:6" ht="24" customHeight="1">
      <c r="A205" s="39" t="s">
        <v>163</v>
      </c>
      <c r="B205" s="115" t="s">
        <v>462</v>
      </c>
      <c r="C205" s="40"/>
      <c r="D205" s="75">
        <f>D206</f>
        <v>9600000</v>
      </c>
      <c r="E205" s="75">
        <f t="shared" ref="E205:F205" si="64">E206</f>
        <v>5744017.54</v>
      </c>
      <c r="F205" s="75">
        <f t="shared" si="64"/>
        <v>15344017.539999999</v>
      </c>
    </row>
    <row r="206" spans="1:6" ht="23.25" customHeight="1">
      <c r="A206" s="26" t="s">
        <v>180</v>
      </c>
      <c r="B206" s="115" t="s">
        <v>463</v>
      </c>
      <c r="C206" s="40"/>
      <c r="D206" s="75">
        <f>D207+D210+D211+D209+D208</f>
        <v>9600000</v>
      </c>
      <c r="E206" s="75">
        <f t="shared" ref="E206:F206" si="65">E207+E210+E211+E209+E208</f>
        <v>5744017.54</v>
      </c>
      <c r="F206" s="75">
        <f t="shared" si="65"/>
        <v>15344017.539999999</v>
      </c>
    </row>
    <row r="207" spans="1:6" ht="51">
      <c r="A207" s="39" t="s">
        <v>740</v>
      </c>
      <c r="B207" s="144" t="s">
        <v>741</v>
      </c>
      <c r="C207" s="145">
        <v>800</v>
      </c>
      <c r="D207" s="75">
        <v>8131000</v>
      </c>
      <c r="E207" s="147">
        <v>1744017.54</v>
      </c>
      <c r="F207" s="75">
        <f>D207+E207</f>
        <v>9875017.5399999991</v>
      </c>
    </row>
    <row r="208" spans="1:6" ht="35.25" customHeight="1">
      <c r="A208" s="39" t="s">
        <v>867</v>
      </c>
      <c r="B208" s="208" t="s">
        <v>864</v>
      </c>
      <c r="C208" s="209">
        <v>800</v>
      </c>
      <c r="D208" s="75"/>
      <c r="E208" s="147">
        <v>4000000</v>
      </c>
      <c r="F208" s="75">
        <f>D208+E208</f>
        <v>4000000</v>
      </c>
    </row>
    <row r="209" spans="1:6" ht="38.25">
      <c r="A209" s="39" t="s">
        <v>806</v>
      </c>
      <c r="B209" s="158" t="s">
        <v>807</v>
      </c>
      <c r="C209" s="159">
        <v>500</v>
      </c>
      <c r="D209" s="75">
        <v>869000</v>
      </c>
      <c r="E209" s="147"/>
      <c r="F209" s="75">
        <f>D209+E209</f>
        <v>869000</v>
      </c>
    </row>
    <row r="210" spans="1:6" ht="25.5" customHeight="1">
      <c r="A210" s="39" t="s">
        <v>167</v>
      </c>
      <c r="B210" s="115" t="s">
        <v>653</v>
      </c>
      <c r="C210" s="117">
        <v>200</v>
      </c>
      <c r="D210" s="75">
        <v>500000</v>
      </c>
      <c r="E210" s="147"/>
      <c r="F210" s="75">
        <f>D210+E210</f>
        <v>500000</v>
      </c>
    </row>
    <row r="211" spans="1:6" ht="38.25">
      <c r="A211" s="39" t="s">
        <v>791</v>
      </c>
      <c r="B211" s="156" t="s">
        <v>792</v>
      </c>
      <c r="C211" s="157">
        <v>200</v>
      </c>
      <c r="D211" s="75">
        <v>100000</v>
      </c>
      <c r="E211" s="147"/>
      <c r="F211" s="75">
        <f>D211+E211</f>
        <v>100000</v>
      </c>
    </row>
    <row r="212" spans="1:6" ht="25.5" customHeight="1">
      <c r="A212" s="39" t="s">
        <v>165</v>
      </c>
      <c r="B212" s="115" t="s">
        <v>464</v>
      </c>
      <c r="C212" s="40"/>
      <c r="D212" s="75">
        <f t="shared" ref="D212:F212" si="66">D213</f>
        <v>200000</v>
      </c>
      <c r="E212" s="75">
        <f t="shared" si="66"/>
        <v>0</v>
      </c>
      <c r="F212" s="75">
        <f t="shared" si="66"/>
        <v>200000</v>
      </c>
    </row>
    <row r="213" spans="1:6" ht="19.5" customHeight="1">
      <c r="A213" s="26" t="s">
        <v>479</v>
      </c>
      <c r="B213" s="115" t="s">
        <v>465</v>
      </c>
      <c r="C213" s="40"/>
      <c r="D213" s="75">
        <f>D214+D215+D216</f>
        <v>200000</v>
      </c>
      <c r="E213" s="75">
        <f>E214+E215+E216</f>
        <v>0</v>
      </c>
      <c r="F213" s="75">
        <f>F214+F215+F216</f>
        <v>200000</v>
      </c>
    </row>
    <row r="214" spans="1:6" ht="26.25" customHeight="1">
      <c r="A214" s="26" t="s">
        <v>280</v>
      </c>
      <c r="B214" s="115" t="s">
        <v>654</v>
      </c>
      <c r="C214" s="40">
        <v>200</v>
      </c>
      <c r="D214" s="75"/>
      <c r="E214" s="147"/>
      <c r="F214" s="75">
        <f>D214+E214</f>
        <v>0</v>
      </c>
    </row>
    <row r="215" spans="1:6" ht="26.25" customHeight="1">
      <c r="A215" s="39" t="s">
        <v>281</v>
      </c>
      <c r="B215" s="115" t="s">
        <v>655</v>
      </c>
      <c r="C215" s="40">
        <v>200</v>
      </c>
      <c r="D215" s="75"/>
      <c r="E215" s="147"/>
      <c r="F215" s="75">
        <f>D215+E215</f>
        <v>0</v>
      </c>
    </row>
    <row r="216" spans="1:6" ht="36" customHeight="1">
      <c r="A216" s="39" t="s">
        <v>808</v>
      </c>
      <c r="B216" s="158" t="s">
        <v>809</v>
      </c>
      <c r="C216" s="159">
        <v>500</v>
      </c>
      <c r="D216" s="75">
        <v>200000</v>
      </c>
      <c r="E216" s="147"/>
      <c r="F216" s="75">
        <f>D216+E216</f>
        <v>200000</v>
      </c>
    </row>
    <row r="217" spans="1:6" ht="26.25" customHeight="1">
      <c r="A217" s="39" t="s">
        <v>480</v>
      </c>
      <c r="B217" s="115" t="s">
        <v>466</v>
      </c>
      <c r="C217" s="40"/>
      <c r="D217" s="75">
        <f t="shared" ref="D217:F217" si="67">D218</f>
        <v>100000</v>
      </c>
      <c r="E217" s="75">
        <f t="shared" si="67"/>
        <v>0</v>
      </c>
      <c r="F217" s="75">
        <f t="shared" si="67"/>
        <v>100000</v>
      </c>
    </row>
    <row r="218" spans="1:6" ht="18.75" customHeight="1">
      <c r="A218" s="46" t="s">
        <v>188</v>
      </c>
      <c r="B218" s="115" t="s">
        <v>467</v>
      </c>
      <c r="C218" s="40"/>
      <c r="D218" s="75">
        <f>D219</f>
        <v>100000</v>
      </c>
      <c r="E218" s="75">
        <f>E219</f>
        <v>0</v>
      </c>
      <c r="F218" s="75">
        <f>F219</f>
        <v>100000</v>
      </c>
    </row>
    <row r="219" spans="1:6" ht="39.75" customHeight="1">
      <c r="A219" s="39" t="s">
        <v>481</v>
      </c>
      <c r="B219" s="115" t="s">
        <v>656</v>
      </c>
      <c r="C219" s="40">
        <v>200</v>
      </c>
      <c r="D219" s="75">
        <v>100000</v>
      </c>
      <c r="E219" s="147"/>
      <c r="F219" s="75">
        <f>D219+E219</f>
        <v>100000</v>
      </c>
    </row>
    <row r="220" spans="1:6" ht="51.75" customHeight="1">
      <c r="A220" s="39" t="s">
        <v>482</v>
      </c>
      <c r="B220" s="115" t="s">
        <v>483</v>
      </c>
      <c r="C220" s="40"/>
      <c r="D220" s="75">
        <f t="shared" ref="D220:F220" si="68">D221</f>
        <v>360600</v>
      </c>
      <c r="E220" s="75">
        <f t="shared" si="68"/>
        <v>0</v>
      </c>
      <c r="F220" s="75">
        <f t="shared" si="68"/>
        <v>360600</v>
      </c>
    </row>
    <row r="221" spans="1:6" ht="27" customHeight="1">
      <c r="A221" s="39" t="s">
        <v>164</v>
      </c>
      <c r="B221" s="115" t="s">
        <v>484</v>
      </c>
      <c r="C221" s="40"/>
      <c r="D221" s="75">
        <f>D222+D223</f>
        <v>360600</v>
      </c>
      <c r="E221" s="75">
        <f>E222+E223</f>
        <v>0</v>
      </c>
      <c r="F221" s="75">
        <f>F222+F223</f>
        <v>360600</v>
      </c>
    </row>
    <row r="222" spans="1:6" ht="25.5" customHeight="1">
      <c r="A222" s="39" t="s">
        <v>190</v>
      </c>
      <c r="B222" s="115" t="s">
        <v>485</v>
      </c>
      <c r="C222" s="40">
        <v>200</v>
      </c>
      <c r="D222" s="75"/>
      <c r="E222" s="147"/>
      <c r="F222" s="75">
        <f>D222+E222</f>
        <v>0</v>
      </c>
    </row>
    <row r="223" spans="1:6" ht="51">
      <c r="A223" s="151" t="s">
        <v>810</v>
      </c>
      <c r="B223" s="158" t="s">
        <v>811</v>
      </c>
      <c r="C223" s="159">
        <v>500</v>
      </c>
      <c r="D223" s="75">
        <v>360600</v>
      </c>
      <c r="E223" s="147"/>
      <c r="F223" s="75">
        <f>D223+E223</f>
        <v>360600</v>
      </c>
    </row>
    <row r="224" spans="1:6" ht="27.75" customHeight="1">
      <c r="A224" s="151" t="s">
        <v>742</v>
      </c>
      <c r="B224" s="144" t="s">
        <v>743</v>
      </c>
      <c r="C224" s="145"/>
      <c r="D224" s="75">
        <f t="shared" ref="D224:F225" si="69">D225</f>
        <v>50000</v>
      </c>
      <c r="E224" s="75">
        <f t="shared" si="69"/>
        <v>0</v>
      </c>
      <c r="F224" s="75">
        <f t="shared" si="69"/>
        <v>50000</v>
      </c>
    </row>
    <row r="225" spans="1:6" ht="12.75" customHeight="1">
      <c r="A225" s="46" t="s">
        <v>744</v>
      </c>
      <c r="B225" s="144" t="s">
        <v>745</v>
      </c>
      <c r="C225" s="145"/>
      <c r="D225" s="75">
        <f t="shared" si="69"/>
        <v>50000</v>
      </c>
      <c r="E225" s="75">
        <f t="shared" si="69"/>
        <v>0</v>
      </c>
      <c r="F225" s="75">
        <f t="shared" si="69"/>
        <v>50000</v>
      </c>
    </row>
    <row r="226" spans="1:6" ht="37.5" customHeight="1">
      <c r="A226" s="39" t="s">
        <v>746</v>
      </c>
      <c r="B226" s="144" t="s">
        <v>747</v>
      </c>
      <c r="C226" s="145">
        <v>200</v>
      </c>
      <c r="D226" s="75">
        <v>50000</v>
      </c>
      <c r="E226" s="147"/>
      <c r="F226" s="75">
        <f>D226+E226</f>
        <v>50000</v>
      </c>
    </row>
    <row r="227" spans="1:6" ht="41.25" customHeight="1">
      <c r="A227" s="26" t="s">
        <v>759</v>
      </c>
      <c r="B227" s="44" t="s">
        <v>486</v>
      </c>
      <c r="C227" s="117"/>
      <c r="D227" s="74">
        <f>D228+D233</f>
        <v>2686100</v>
      </c>
      <c r="E227" s="74">
        <f t="shared" ref="E227:F227" si="70">E228+E233</f>
        <v>3337272.73</v>
      </c>
      <c r="F227" s="74">
        <f t="shared" si="70"/>
        <v>6023372.7300000004</v>
      </c>
    </row>
    <row r="228" spans="1:6" ht="27.75" customHeight="1">
      <c r="A228" s="26" t="s">
        <v>760</v>
      </c>
      <c r="B228" s="112" t="s">
        <v>487</v>
      </c>
      <c r="C228" s="117"/>
      <c r="D228" s="75">
        <f>D229+D231</f>
        <v>700000</v>
      </c>
      <c r="E228" s="75">
        <f t="shared" ref="E228:F228" si="71">E229+E231</f>
        <v>0</v>
      </c>
      <c r="F228" s="75">
        <f t="shared" si="71"/>
        <v>700000</v>
      </c>
    </row>
    <row r="229" spans="1:6" ht="25.5">
      <c r="A229" s="26" t="s">
        <v>761</v>
      </c>
      <c r="B229" s="112" t="s">
        <v>488</v>
      </c>
      <c r="C229" s="117"/>
      <c r="D229" s="75">
        <f>D230</f>
        <v>550000</v>
      </c>
      <c r="E229" s="75">
        <f t="shared" ref="E229:F229" si="72">E230</f>
        <v>0</v>
      </c>
      <c r="F229" s="75">
        <f t="shared" si="72"/>
        <v>550000</v>
      </c>
    </row>
    <row r="230" spans="1:6" ht="26.25" customHeight="1">
      <c r="A230" s="57" t="s">
        <v>708</v>
      </c>
      <c r="B230" s="140" t="s">
        <v>657</v>
      </c>
      <c r="C230" s="139">
        <v>200</v>
      </c>
      <c r="D230" s="230">
        <v>550000</v>
      </c>
      <c r="E230" s="147"/>
      <c r="F230" s="230">
        <f>D230+E230</f>
        <v>550000</v>
      </c>
    </row>
    <row r="231" spans="1:6" ht="21" customHeight="1">
      <c r="A231" s="3" t="s">
        <v>710</v>
      </c>
      <c r="B231" s="134">
        <v>2910200000</v>
      </c>
      <c r="C231" s="134"/>
      <c r="D231" s="217">
        <f>D232</f>
        <v>150000</v>
      </c>
      <c r="E231" s="217">
        <f t="shared" ref="E231:F231" si="73">E232</f>
        <v>0</v>
      </c>
      <c r="F231" s="217">
        <f t="shared" si="73"/>
        <v>150000</v>
      </c>
    </row>
    <row r="232" spans="1:6" ht="26.25" customHeight="1">
      <c r="A232" s="141" t="s">
        <v>610</v>
      </c>
      <c r="B232" s="142" t="s">
        <v>709</v>
      </c>
      <c r="C232" s="137">
        <v>200</v>
      </c>
      <c r="D232" s="231">
        <v>150000</v>
      </c>
      <c r="E232" s="147"/>
      <c r="F232" s="230">
        <f t="shared" ref="F232" si="74">D232+E232</f>
        <v>150000</v>
      </c>
    </row>
    <row r="233" spans="1:6" ht="26.25" customHeight="1">
      <c r="A233" s="26" t="s">
        <v>611</v>
      </c>
      <c r="B233" s="112" t="s">
        <v>615</v>
      </c>
      <c r="C233" s="117"/>
      <c r="D233" s="75">
        <f>D234</f>
        <v>1986100</v>
      </c>
      <c r="E233" s="75">
        <f>E234</f>
        <v>3337272.73</v>
      </c>
      <c r="F233" s="75">
        <f>F234</f>
        <v>5323372.7300000004</v>
      </c>
    </row>
    <row r="234" spans="1:6" ht="27" customHeight="1">
      <c r="A234" s="26" t="s">
        <v>612</v>
      </c>
      <c r="B234" s="135" t="s">
        <v>711</v>
      </c>
      <c r="C234" s="117"/>
      <c r="D234" s="75">
        <f>D235+D236+D237</f>
        <v>1986100</v>
      </c>
      <c r="E234" s="75">
        <f t="shared" ref="E234:F234" si="75">E235+E236+E237</f>
        <v>3337272.73</v>
      </c>
      <c r="F234" s="75">
        <f t="shared" si="75"/>
        <v>5323372.7300000004</v>
      </c>
    </row>
    <row r="235" spans="1:6" ht="26.25" customHeight="1">
      <c r="A235" s="26" t="s">
        <v>613</v>
      </c>
      <c r="B235" s="135" t="s">
        <v>712</v>
      </c>
      <c r="C235" s="117">
        <v>200</v>
      </c>
      <c r="D235" s="75">
        <v>1586100</v>
      </c>
      <c r="E235" s="147"/>
      <c r="F235" s="75">
        <f>D235+E235</f>
        <v>1586100</v>
      </c>
    </row>
    <row r="236" spans="1:6" ht="54" customHeight="1">
      <c r="A236" s="26" t="s">
        <v>614</v>
      </c>
      <c r="B236" s="148" t="s">
        <v>891</v>
      </c>
      <c r="C236" s="117">
        <v>200</v>
      </c>
      <c r="D236" s="75">
        <v>400000</v>
      </c>
      <c r="E236" s="147"/>
      <c r="F236" s="75">
        <f>D236+E236</f>
        <v>400000</v>
      </c>
    </row>
    <row r="237" spans="1:6" ht="50.25" customHeight="1">
      <c r="A237" s="26" t="s">
        <v>884</v>
      </c>
      <c r="B237" s="148" t="s">
        <v>883</v>
      </c>
      <c r="C237" s="228">
        <v>400</v>
      </c>
      <c r="D237" s="75"/>
      <c r="E237" s="147">
        <v>3337272.73</v>
      </c>
      <c r="F237" s="75">
        <f>D237+E237</f>
        <v>3337272.73</v>
      </c>
    </row>
    <row r="238" spans="1:6" ht="27.75" customHeight="1">
      <c r="A238" s="48" t="s">
        <v>492</v>
      </c>
      <c r="B238" s="44" t="s">
        <v>489</v>
      </c>
      <c r="C238" s="117"/>
      <c r="D238" s="74">
        <f>D239+D245</f>
        <v>2575000</v>
      </c>
      <c r="E238" s="74">
        <f>E239+E245</f>
        <v>0</v>
      </c>
      <c r="F238" s="74">
        <f>F239+F245</f>
        <v>2575000</v>
      </c>
    </row>
    <row r="239" spans="1:6" ht="27" customHeight="1">
      <c r="A239" s="26" t="s">
        <v>493</v>
      </c>
      <c r="B239" s="112" t="s">
        <v>490</v>
      </c>
      <c r="C239" s="117"/>
      <c r="D239" s="75">
        <f>D240+D243</f>
        <v>1700000</v>
      </c>
      <c r="E239" s="75">
        <f t="shared" ref="E239:F239" si="76">E240+E243</f>
        <v>0</v>
      </c>
      <c r="F239" s="75">
        <f t="shared" si="76"/>
        <v>1700000</v>
      </c>
    </row>
    <row r="240" spans="1:6" ht="28.5" customHeight="1">
      <c r="A240" s="26" t="s">
        <v>494</v>
      </c>
      <c r="B240" s="112" t="s">
        <v>491</v>
      </c>
      <c r="C240" s="117"/>
      <c r="D240" s="75">
        <f>D241+D242</f>
        <v>500000</v>
      </c>
      <c r="E240" s="75">
        <f t="shared" ref="E240:F240" si="77">E241+E242</f>
        <v>0</v>
      </c>
      <c r="F240" s="75">
        <f t="shared" si="77"/>
        <v>500000</v>
      </c>
    </row>
    <row r="241" spans="1:6" ht="42" customHeight="1">
      <c r="A241" s="26" t="s">
        <v>495</v>
      </c>
      <c r="B241" s="112" t="s">
        <v>658</v>
      </c>
      <c r="C241" s="117">
        <v>200</v>
      </c>
      <c r="D241" s="75">
        <v>400000</v>
      </c>
      <c r="E241" s="147"/>
      <c r="F241" s="75">
        <f>D241+E241</f>
        <v>400000</v>
      </c>
    </row>
    <row r="242" spans="1:6" ht="26.25" customHeight="1">
      <c r="A242" s="59" t="s">
        <v>496</v>
      </c>
      <c r="B242" s="115" t="s">
        <v>659</v>
      </c>
      <c r="C242" s="117">
        <v>200</v>
      </c>
      <c r="D242" s="75">
        <v>100000</v>
      </c>
      <c r="E242" s="147"/>
      <c r="F242" s="75">
        <f>D242+E242</f>
        <v>100000</v>
      </c>
    </row>
    <row r="243" spans="1:6" ht="26.25" customHeight="1">
      <c r="A243" s="39" t="s">
        <v>845</v>
      </c>
      <c r="B243" s="148" t="s">
        <v>846</v>
      </c>
      <c r="C243" s="193"/>
      <c r="D243" s="75">
        <f>D244</f>
        <v>1200000</v>
      </c>
      <c r="E243" s="75">
        <f t="shared" ref="E243:F243" si="78">E244</f>
        <v>0</v>
      </c>
      <c r="F243" s="75">
        <f t="shared" si="78"/>
        <v>1200000</v>
      </c>
    </row>
    <row r="244" spans="1:6" ht="39" customHeight="1">
      <c r="A244" s="39" t="s">
        <v>497</v>
      </c>
      <c r="B244" s="148" t="s">
        <v>847</v>
      </c>
      <c r="C244" s="117">
        <v>200</v>
      </c>
      <c r="D244" s="75">
        <v>1200000</v>
      </c>
      <c r="E244" s="147"/>
      <c r="F244" s="75">
        <f>D244+E244</f>
        <v>1200000</v>
      </c>
    </row>
    <row r="245" spans="1:6" ht="27.75" customHeight="1">
      <c r="A245" s="46" t="s">
        <v>616</v>
      </c>
      <c r="B245" s="112" t="s">
        <v>617</v>
      </c>
      <c r="C245" s="117"/>
      <c r="D245" s="75">
        <f>D246</f>
        <v>875000</v>
      </c>
      <c r="E245" s="75">
        <f>E246</f>
        <v>0</v>
      </c>
      <c r="F245" s="75">
        <f>F246</f>
        <v>875000</v>
      </c>
    </row>
    <row r="246" spans="1:6" ht="39" customHeight="1">
      <c r="A246" s="39" t="s">
        <v>618</v>
      </c>
      <c r="B246" s="112" t="s">
        <v>622</v>
      </c>
      <c r="C246" s="117"/>
      <c r="D246" s="75">
        <f>D247+D248+D249</f>
        <v>875000</v>
      </c>
      <c r="E246" s="75">
        <f>E247+E248+E249</f>
        <v>0</v>
      </c>
      <c r="F246" s="75">
        <f>F247+F248+F249</f>
        <v>875000</v>
      </c>
    </row>
    <row r="247" spans="1:6" ht="39" customHeight="1">
      <c r="A247" s="39" t="s">
        <v>619</v>
      </c>
      <c r="B247" s="112" t="s">
        <v>660</v>
      </c>
      <c r="C247" s="117">
        <v>200</v>
      </c>
      <c r="D247" s="75">
        <v>550000</v>
      </c>
      <c r="E247" s="147"/>
      <c r="F247" s="75">
        <f>D247+E247</f>
        <v>550000</v>
      </c>
    </row>
    <row r="248" spans="1:6" ht="39" customHeight="1">
      <c r="A248" s="39" t="s">
        <v>620</v>
      </c>
      <c r="B248" s="112" t="s">
        <v>661</v>
      </c>
      <c r="C248" s="117">
        <v>200</v>
      </c>
      <c r="D248" s="75">
        <v>250000</v>
      </c>
      <c r="E248" s="147"/>
      <c r="F248" s="75">
        <f t="shared" ref="F248:F249" si="79">D248+E248</f>
        <v>250000</v>
      </c>
    </row>
    <row r="249" spans="1:6" ht="39" customHeight="1">
      <c r="A249" s="39" t="s">
        <v>621</v>
      </c>
      <c r="B249" s="112" t="s">
        <v>662</v>
      </c>
      <c r="C249" s="117">
        <v>200</v>
      </c>
      <c r="D249" s="75">
        <v>75000</v>
      </c>
      <c r="E249" s="147"/>
      <c r="F249" s="75">
        <f t="shared" si="79"/>
        <v>75000</v>
      </c>
    </row>
    <row r="250" spans="1:6" ht="25.5" customHeight="1">
      <c r="A250" s="125" t="s">
        <v>498</v>
      </c>
      <c r="B250" s="44" t="s">
        <v>499</v>
      </c>
      <c r="C250" s="113"/>
      <c r="D250" s="74">
        <f>D251+D254</f>
        <v>50000</v>
      </c>
      <c r="E250" s="74">
        <f>E251+E254</f>
        <v>0</v>
      </c>
      <c r="F250" s="74">
        <f>F251+F254</f>
        <v>50000</v>
      </c>
    </row>
    <row r="251" spans="1:6" ht="26.25" customHeight="1">
      <c r="A251" s="46" t="s">
        <v>500</v>
      </c>
      <c r="B251" s="112" t="s">
        <v>501</v>
      </c>
      <c r="C251" s="117"/>
      <c r="D251" s="75">
        <f t="shared" ref="D251:F251" si="80">D252</f>
        <v>40000</v>
      </c>
      <c r="E251" s="75">
        <f t="shared" si="80"/>
        <v>0</v>
      </c>
      <c r="F251" s="75">
        <f t="shared" si="80"/>
        <v>40000</v>
      </c>
    </row>
    <row r="252" spans="1:6" ht="17.25" customHeight="1">
      <c r="A252" s="46" t="s">
        <v>502</v>
      </c>
      <c r="B252" s="112" t="s">
        <v>503</v>
      </c>
      <c r="C252" s="117"/>
      <c r="D252" s="75">
        <f>D253</f>
        <v>40000</v>
      </c>
      <c r="E252" s="75">
        <f>E253</f>
        <v>0</v>
      </c>
      <c r="F252" s="75">
        <f>F253</f>
        <v>40000</v>
      </c>
    </row>
    <row r="253" spans="1:6" ht="27" customHeight="1">
      <c r="A253" s="46" t="s">
        <v>504</v>
      </c>
      <c r="B253" s="112" t="s">
        <v>663</v>
      </c>
      <c r="C253" s="117">
        <v>200</v>
      </c>
      <c r="D253" s="75">
        <v>40000</v>
      </c>
      <c r="E253" s="147"/>
      <c r="F253" s="75">
        <f>D253+E253</f>
        <v>40000</v>
      </c>
    </row>
    <row r="254" spans="1:6" ht="27" customHeight="1">
      <c r="A254" s="46" t="s">
        <v>506</v>
      </c>
      <c r="B254" s="112" t="s">
        <v>505</v>
      </c>
      <c r="C254" s="117"/>
      <c r="D254" s="75">
        <f t="shared" ref="D254:F254" si="81">D255</f>
        <v>10000</v>
      </c>
      <c r="E254" s="75">
        <f t="shared" si="81"/>
        <v>0</v>
      </c>
      <c r="F254" s="75">
        <f t="shared" si="81"/>
        <v>10000</v>
      </c>
    </row>
    <row r="255" spans="1:6" ht="15.75" customHeight="1">
      <c r="A255" s="46" t="s">
        <v>507</v>
      </c>
      <c r="B255" s="143" t="s">
        <v>749</v>
      </c>
      <c r="C255" s="117"/>
      <c r="D255" s="75">
        <f>D256</f>
        <v>10000</v>
      </c>
      <c r="E255" s="75">
        <f>E256</f>
        <v>0</v>
      </c>
      <c r="F255" s="75">
        <f>F256</f>
        <v>10000</v>
      </c>
    </row>
    <row r="256" spans="1:6" ht="27" customHeight="1">
      <c r="A256" s="46" t="s">
        <v>508</v>
      </c>
      <c r="B256" s="143" t="s">
        <v>750</v>
      </c>
      <c r="C256" s="117">
        <v>200</v>
      </c>
      <c r="D256" s="75">
        <v>10000</v>
      </c>
      <c r="E256" s="147"/>
      <c r="F256" s="75">
        <f>D256+E256</f>
        <v>10000</v>
      </c>
    </row>
    <row r="257" spans="1:6" ht="19.5" customHeight="1">
      <c r="A257" s="43" t="s">
        <v>509</v>
      </c>
      <c r="B257" s="44" t="s">
        <v>510</v>
      </c>
      <c r="C257" s="113"/>
      <c r="D257" s="74">
        <f>D262+D258+D266+D272</f>
        <v>2501389.56</v>
      </c>
      <c r="E257" s="74">
        <f>E262+E258+E266+E272</f>
        <v>0</v>
      </c>
      <c r="F257" s="74">
        <f>F262+F258+F266+F272</f>
        <v>2501389.56</v>
      </c>
    </row>
    <row r="258" spans="1:6" ht="24" customHeight="1">
      <c r="A258" s="39" t="s">
        <v>511</v>
      </c>
      <c r="B258" s="112" t="s">
        <v>513</v>
      </c>
      <c r="C258" s="117"/>
      <c r="D258" s="75">
        <f t="shared" ref="D258:F258" si="82">D259</f>
        <v>1000000</v>
      </c>
      <c r="E258" s="75">
        <f t="shared" si="82"/>
        <v>0</v>
      </c>
      <c r="F258" s="75">
        <f t="shared" si="82"/>
        <v>1000000</v>
      </c>
    </row>
    <row r="259" spans="1:6" ht="27.75" customHeight="1">
      <c r="A259" s="39" t="s">
        <v>515</v>
      </c>
      <c r="B259" s="112" t="s">
        <v>514</v>
      </c>
      <c r="C259" s="117"/>
      <c r="D259" s="75">
        <f>D260+D261</f>
        <v>1000000</v>
      </c>
      <c r="E259" s="75">
        <f>E260+E261</f>
        <v>0</v>
      </c>
      <c r="F259" s="75">
        <f>F260+F261</f>
        <v>1000000</v>
      </c>
    </row>
    <row r="260" spans="1:6" ht="38.25" customHeight="1">
      <c r="A260" s="39" t="s">
        <v>516</v>
      </c>
      <c r="B260" s="112" t="s">
        <v>664</v>
      </c>
      <c r="C260" s="117">
        <v>200</v>
      </c>
      <c r="D260" s="75">
        <v>900000</v>
      </c>
      <c r="E260" s="147"/>
      <c r="F260" s="75">
        <f>D260+E260</f>
        <v>900000</v>
      </c>
    </row>
    <row r="261" spans="1:6" ht="54" customHeight="1">
      <c r="A261" s="46" t="s">
        <v>517</v>
      </c>
      <c r="B261" s="148" t="s">
        <v>849</v>
      </c>
      <c r="C261" s="117">
        <v>200</v>
      </c>
      <c r="D261" s="75">
        <v>100000</v>
      </c>
      <c r="E261" s="147"/>
      <c r="F261" s="75">
        <f t="shared" ref="F261:F275" si="83">D261+E261</f>
        <v>100000</v>
      </c>
    </row>
    <row r="262" spans="1:6" ht="24" customHeight="1">
      <c r="A262" s="39" t="s">
        <v>518</v>
      </c>
      <c r="B262" s="112" t="s">
        <v>512</v>
      </c>
      <c r="C262" s="117"/>
      <c r="D262" s="75">
        <f t="shared" ref="D262:F262" si="84">D263</f>
        <v>400000</v>
      </c>
      <c r="E262" s="75">
        <f t="shared" si="84"/>
        <v>0</v>
      </c>
      <c r="F262" s="75">
        <f t="shared" si="84"/>
        <v>400000</v>
      </c>
    </row>
    <row r="263" spans="1:6" ht="50.25" customHeight="1">
      <c r="A263" s="39" t="s">
        <v>520</v>
      </c>
      <c r="B263" s="135" t="s">
        <v>519</v>
      </c>
      <c r="C263" s="138"/>
      <c r="D263" s="75">
        <f>D264+D265</f>
        <v>400000</v>
      </c>
      <c r="E263" s="75">
        <f t="shared" ref="E263:F263" si="85">E264+E265</f>
        <v>0</v>
      </c>
      <c r="F263" s="75">
        <f t="shared" si="85"/>
        <v>400000</v>
      </c>
    </row>
    <row r="264" spans="1:6" ht="51.75" customHeight="1">
      <c r="A264" s="39" t="s">
        <v>521</v>
      </c>
      <c r="B264" s="135" t="s">
        <v>665</v>
      </c>
      <c r="C264" s="138">
        <v>200</v>
      </c>
      <c r="D264" s="75">
        <v>50000</v>
      </c>
      <c r="E264" s="147"/>
      <c r="F264" s="75">
        <f t="shared" si="83"/>
        <v>50000</v>
      </c>
    </row>
    <row r="265" spans="1:6" ht="38.25" customHeight="1">
      <c r="A265" s="39" t="s">
        <v>138</v>
      </c>
      <c r="B265" s="136" t="s">
        <v>666</v>
      </c>
      <c r="C265" s="138">
        <v>200</v>
      </c>
      <c r="D265" s="75">
        <v>350000</v>
      </c>
      <c r="E265" s="147"/>
      <c r="F265" s="75">
        <f t="shared" si="83"/>
        <v>350000</v>
      </c>
    </row>
    <row r="266" spans="1:6" ht="25.5">
      <c r="A266" s="39" t="s">
        <v>623</v>
      </c>
      <c r="B266" s="136" t="s">
        <v>626</v>
      </c>
      <c r="C266" s="138"/>
      <c r="D266" s="75">
        <f>D267</f>
        <v>651389.56000000006</v>
      </c>
      <c r="E266" s="75">
        <f t="shared" ref="E266:F266" si="86">E267</f>
        <v>0</v>
      </c>
      <c r="F266" s="75">
        <f t="shared" si="86"/>
        <v>651389.56000000006</v>
      </c>
    </row>
    <row r="267" spans="1:6" ht="27" customHeight="1">
      <c r="A267" s="39" t="s">
        <v>624</v>
      </c>
      <c r="B267" s="136" t="s">
        <v>627</v>
      </c>
      <c r="C267" s="138"/>
      <c r="D267" s="75">
        <f>D268+D270+D271+D269</f>
        <v>651389.56000000006</v>
      </c>
      <c r="E267" s="75">
        <f t="shared" ref="E267:F267" si="87">E268+E270+E271+E269</f>
        <v>0</v>
      </c>
      <c r="F267" s="75">
        <f t="shared" si="87"/>
        <v>651389.56000000006</v>
      </c>
    </row>
    <row r="268" spans="1:6" ht="38.25" customHeight="1">
      <c r="A268" s="39" t="s">
        <v>625</v>
      </c>
      <c r="B268" s="136" t="s">
        <v>667</v>
      </c>
      <c r="C268" s="138">
        <v>200</v>
      </c>
      <c r="D268" s="75">
        <v>130000</v>
      </c>
      <c r="E268" s="147"/>
      <c r="F268" s="75">
        <f t="shared" si="83"/>
        <v>130000</v>
      </c>
    </row>
    <row r="269" spans="1:6" ht="38.25" customHeight="1">
      <c r="A269" s="39" t="s">
        <v>714</v>
      </c>
      <c r="B269" s="149" t="s">
        <v>667</v>
      </c>
      <c r="C269" s="150">
        <v>600</v>
      </c>
      <c r="D269" s="75">
        <v>100000</v>
      </c>
      <c r="E269" s="147"/>
      <c r="F269" s="75">
        <f t="shared" si="83"/>
        <v>100000</v>
      </c>
    </row>
    <row r="270" spans="1:6" ht="38.25">
      <c r="A270" s="39" t="s">
        <v>748</v>
      </c>
      <c r="B270" s="136" t="s">
        <v>668</v>
      </c>
      <c r="C270" s="138">
        <v>200</v>
      </c>
      <c r="D270" s="75">
        <v>38349.56</v>
      </c>
      <c r="E270" s="147"/>
      <c r="F270" s="75">
        <f t="shared" si="83"/>
        <v>38349.56</v>
      </c>
    </row>
    <row r="271" spans="1:6" ht="63.75">
      <c r="A271" s="39" t="s">
        <v>672</v>
      </c>
      <c r="B271" s="136" t="s">
        <v>668</v>
      </c>
      <c r="C271" s="138">
        <v>100</v>
      </c>
      <c r="D271" s="75">
        <v>383040</v>
      </c>
      <c r="E271" s="147"/>
      <c r="F271" s="75">
        <f t="shared" si="83"/>
        <v>383040</v>
      </c>
    </row>
    <row r="272" spans="1:6" ht="26.25" customHeight="1">
      <c r="A272" s="46" t="s">
        <v>793</v>
      </c>
      <c r="B272" s="156" t="s">
        <v>794</v>
      </c>
      <c r="C272" s="157"/>
      <c r="D272" s="75">
        <f>D273</f>
        <v>450000</v>
      </c>
      <c r="E272" s="75">
        <f t="shared" ref="E272:F272" si="88">E273</f>
        <v>0</v>
      </c>
      <c r="F272" s="75">
        <f t="shared" si="88"/>
        <v>450000</v>
      </c>
    </row>
    <row r="273" spans="1:6" ht="15">
      <c r="A273" s="46" t="s">
        <v>795</v>
      </c>
      <c r="B273" s="156" t="s">
        <v>796</v>
      </c>
      <c r="C273" s="157"/>
      <c r="D273" s="75">
        <f>D274+D275</f>
        <v>450000</v>
      </c>
      <c r="E273" s="75">
        <f t="shared" ref="E273:F273" si="89">E274+E275</f>
        <v>0</v>
      </c>
      <c r="F273" s="75">
        <f t="shared" si="89"/>
        <v>450000</v>
      </c>
    </row>
    <row r="274" spans="1:6" ht="38.25">
      <c r="A274" s="39" t="s">
        <v>797</v>
      </c>
      <c r="B274" s="156" t="s">
        <v>798</v>
      </c>
      <c r="C274" s="157">
        <v>200</v>
      </c>
      <c r="D274" s="75">
        <v>450000</v>
      </c>
      <c r="E274" s="147"/>
      <c r="F274" s="75">
        <f t="shared" si="83"/>
        <v>450000</v>
      </c>
    </row>
    <row r="275" spans="1:6" ht="38.25">
      <c r="A275" s="39" t="s">
        <v>799</v>
      </c>
      <c r="B275" s="156" t="s">
        <v>800</v>
      </c>
      <c r="C275" s="157">
        <v>200</v>
      </c>
      <c r="D275" s="75"/>
      <c r="E275" s="147"/>
      <c r="F275" s="75">
        <f t="shared" si="83"/>
        <v>0</v>
      </c>
    </row>
    <row r="276" spans="1:6" ht="25.5">
      <c r="A276" s="48" t="s">
        <v>315</v>
      </c>
      <c r="B276" s="49">
        <v>4000000000</v>
      </c>
      <c r="C276" s="117"/>
      <c r="D276" s="74">
        <f>D277+D280+D294+D309+D314</f>
        <v>45996367.219999999</v>
      </c>
      <c r="E276" s="74">
        <f>E277+E280+E294+E309+E314</f>
        <v>1188151</v>
      </c>
      <c r="F276" s="74">
        <f>F277+F280+F294+F309+F314</f>
        <v>47184518.219999999</v>
      </c>
    </row>
    <row r="277" spans="1:6" ht="25.5">
      <c r="A277" s="48" t="s">
        <v>13</v>
      </c>
      <c r="B277" s="49">
        <v>4090000000</v>
      </c>
      <c r="C277" s="117"/>
      <c r="D277" s="74">
        <f t="shared" ref="D277:F277" si="90">D278+D279</f>
        <v>688509</v>
      </c>
      <c r="E277" s="74">
        <f t="shared" si="90"/>
        <v>21553</v>
      </c>
      <c r="F277" s="74">
        <f t="shared" si="90"/>
        <v>710062</v>
      </c>
    </row>
    <row r="278" spans="1:6" ht="51" customHeight="1">
      <c r="A278" s="26" t="s">
        <v>107</v>
      </c>
      <c r="B278" s="25">
        <v>4090000270</v>
      </c>
      <c r="C278" s="117">
        <v>100</v>
      </c>
      <c r="D278" s="75">
        <v>587823</v>
      </c>
      <c r="E278" s="147">
        <v>17526</v>
      </c>
      <c r="F278" s="75">
        <f>D278+E278</f>
        <v>605349</v>
      </c>
    </row>
    <row r="279" spans="1:6" ht="27.75" customHeight="1">
      <c r="A279" s="26" t="s">
        <v>139</v>
      </c>
      <c r="B279" s="25">
        <v>4090000270</v>
      </c>
      <c r="C279" s="117">
        <v>200</v>
      </c>
      <c r="D279" s="75">
        <v>100686</v>
      </c>
      <c r="E279" s="147">
        <v>4027</v>
      </c>
      <c r="F279" s="75">
        <f>D279+E279</f>
        <v>104713</v>
      </c>
    </row>
    <row r="280" spans="1:6" ht="27.75" customHeight="1">
      <c r="A280" s="61" t="s">
        <v>120</v>
      </c>
      <c r="B280" s="49">
        <v>4100000000</v>
      </c>
      <c r="C280" s="117"/>
      <c r="D280" s="74">
        <f>D281+D282+D283+D284+D288+D289+D290+D285+D286+D287+D291+D292+D293</f>
        <v>26357183.800000001</v>
      </c>
      <c r="E280" s="74">
        <f>E281+E282+E283+E284+E288+E289+E290+E285+E286+E287+E291+E292+E293</f>
        <v>1120947</v>
      </c>
      <c r="F280" s="74">
        <f>F281+F282+F283+F284+F288+F289+F290+F285+F286+F287+F291+F292+F293</f>
        <v>27478130.800000001</v>
      </c>
    </row>
    <row r="281" spans="1:6" ht="54.75" customHeight="1">
      <c r="A281" s="37" t="s">
        <v>108</v>
      </c>
      <c r="B281" s="25">
        <v>4190000250</v>
      </c>
      <c r="C281" s="117">
        <v>100</v>
      </c>
      <c r="D281" s="75">
        <v>1575776</v>
      </c>
      <c r="E281" s="147">
        <v>10628</v>
      </c>
      <c r="F281" s="75">
        <f>D281+E281</f>
        <v>1586404</v>
      </c>
    </row>
    <row r="282" spans="1:6" ht="51.75" customHeight="1">
      <c r="A282" s="26" t="s">
        <v>109</v>
      </c>
      <c r="B282" s="25">
        <v>4190000280</v>
      </c>
      <c r="C282" s="117">
        <v>100</v>
      </c>
      <c r="D282" s="75">
        <v>15782300</v>
      </c>
      <c r="E282" s="147">
        <v>460500</v>
      </c>
      <c r="F282" s="75">
        <f>D282+E282</f>
        <v>16242800</v>
      </c>
    </row>
    <row r="283" spans="1:6" ht="25.5" customHeight="1">
      <c r="A283" s="26" t="s">
        <v>140</v>
      </c>
      <c r="B283" s="25">
        <v>4190000280</v>
      </c>
      <c r="C283" s="117">
        <v>200</v>
      </c>
      <c r="D283" s="75">
        <v>1291051.8</v>
      </c>
      <c r="E283" s="147">
        <v>451364</v>
      </c>
      <c r="F283" s="75">
        <f>D283+E283</f>
        <v>1742415.8</v>
      </c>
    </row>
    <row r="284" spans="1:6" ht="25.5">
      <c r="A284" s="26" t="s">
        <v>110</v>
      </c>
      <c r="B284" s="25">
        <v>4190000280</v>
      </c>
      <c r="C284" s="117">
        <v>800</v>
      </c>
      <c r="D284" s="75">
        <v>25400</v>
      </c>
      <c r="E284" s="147"/>
      <c r="F284" s="75">
        <f>D284+E284</f>
        <v>25400</v>
      </c>
    </row>
    <row r="285" spans="1:6" ht="54.75" customHeight="1">
      <c r="A285" s="26" t="s">
        <v>121</v>
      </c>
      <c r="B285" s="115" t="s">
        <v>116</v>
      </c>
      <c r="C285" s="41" t="s">
        <v>7</v>
      </c>
      <c r="D285" s="75">
        <v>1796872</v>
      </c>
      <c r="E285" s="147">
        <v>54514</v>
      </c>
      <c r="F285" s="75">
        <f>D285+E285</f>
        <v>1851386</v>
      </c>
    </row>
    <row r="286" spans="1:6" ht="39.75" customHeight="1">
      <c r="A286" s="26" t="s">
        <v>141</v>
      </c>
      <c r="B286" s="115" t="s">
        <v>116</v>
      </c>
      <c r="C286" s="41" t="s">
        <v>70</v>
      </c>
      <c r="D286" s="75">
        <v>160438</v>
      </c>
      <c r="E286" s="147">
        <v>6498</v>
      </c>
      <c r="F286" s="75">
        <f t="shared" ref="F286:F293" si="91">D286+E286</f>
        <v>166936</v>
      </c>
    </row>
    <row r="287" spans="1:6" ht="25.5">
      <c r="A287" s="26" t="s">
        <v>185</v>
      </c>
      <c r="B287" s="115" t="s">
        <v>116</v>
      </c>
      <c r="C287" s="41" t="s">
        <v>184</v>
      </c>
      <c r="D287" s="75">
        <v>2000</v>
      </c>
      <c r="E287" s="147"/>
      <c r="F287" s="75">
        <f t="shared" si="91"/>
        <v>2000</v>
      </c>
    </row>
    <row r="288" spans="1:6" ht="52.5" customHeight="1">
      <c r="A288" s="26" t="s">
        <v>111</v>
      </c>
      <c r="B288" s="25">
        <v>4190000290</v>
      </c>
      <c r="C288" s="117">
        <v>100</v>
      </c>
      <c r="D288" s="75">
        <v>3913646</v>
      </c>
      <c r="E288" s="147">
        <v>116462</v>
      </c>
      <c r="F288" s="75">
        <f t="shared" si="91"/>
        <v>4030108</v>
      </c>
    </row>
    <row r="289" spans="1:6" ht="39.75" customHeight="1">
      <c r="A289" s="26" t="s">
        <v>142</v>
      </c>
      <c r="B289" s="25">
        <v>4190000290</v>
      </c>
      <c r="C289" s="117">
        <v>200</v>
      </c>
      <c r="D289" s="75">
        <v>213205</v>
      </c>
      <c r="E289" s="147">
        <v>8608</v>
      </c>
      <c r="F289" s="75">
        <f t="shared" si="91"/>
        <v>221813</v>
      </c>
    </row>
    <row r="290" spans="1:6" ht="25.5" customHeight="1">
      <c r="A290" s="26" t="s">
        <v>112</v>
      </c>
      <c r="B290" s="25">
        <v>4190000290</v>
      </c>
      <c r="C290" s="117">
        <v>800</v>
      </c>
      <c r="D290" s="75">
        <v>2000</v>
      </c>
      <c r="E290" s="147"/>
      <c r="F290" s="75">
        <f t="shared" si="91"/>
        <v>2000</v>
      </c>
    </row>
    <row r="291" spans="1:6" ht="51" customHeight="1">
      <c r="A291" s="26" t="s">
        <v>186</v>
      </c>
      <c r="B291" s="25">
        <v>4190000370</v>
      </c>
      <c r="C291" s="117">
        <v>100</v>
      </c>
      <c r="D291" s="75">
        <v>1521086</v>
      </c>
      <c r="E291" s="147">
        <v>3197</v>
      </c>
      <c r="F291" s="75">
        <f t="shared" si="91"/>
        <v>1524283</v>
      </c>
    </row>
    <row r="292" spans="1:6" ht="38.25">
      <c r="A292" s="26" t="s">
        <v>187</v>
      </c>
      <c r="B292" s="25">
        <v>4190000370</v>
      </c>
      <c r="C292" s="117">
        <v>200</v>
      </c>
      <c r="D292" s="75">
        <v>73409</v>
      </c>
      <c r="E292" s="147">
        <v>9176</v>
      </c>
      <c r="F292" s="75">
        <f t="shared" si="91"/>
        <v>82585</v>
      </c>
    </row>
    <row r="293" spans="1:6" ht="25.5" customHeight="1">
      <c r="A293" s="26" t="s">
        <v>313</v>
      </c>
      <c r="B293" s="25">
        <v>4190000370</v>
      </c>
      <c r="C293" s="117">
        <v>800</v>
      </c>
      <c r="D293" s="75"/>
      <c r="E293" s="147"/>
      <c r="F293" s="75">
        <f t="shared" si="91"/>
        <v>0</v>
      </c>
    </row>
    <row r="294" spans="1:6" ht="14.25">
      <c r="A294" s="61" t="s">
        <v>14</v>
      </c>
      <c r="B294" s="49">
        <v>4290000000</v>
      </c>
      <c r="C294" s="117"/>
      <c r="D294" s="74">
        <f>D295+D296+D298+D299+D300+D303+D304+D301+D302+D305+D306+D308+D297+D307</f>
        <v>18674319.68</v>
      </c>
      <c r="E294" s="74">
        <f>E295+E296+E298+E299+E300+E303+E304+E301+E302+E305+E306+E308+E297+E307</f>
        <v>45651</v>
      </c>
      <c r="F294" s="74">
        <f>F295+F296+F298+F299+F300+F303+F304+F301+F302+F305+F306+F308+F297+F307</f>
        <v>18719970.68</v>
      </c>
    </row>
    <row r="295" spans="1:6" ht="25.5">
      <c r="A295" s="26" t="s">
        <v>113</v>
      </c>
      <c r="B295" s="25">
        <v>4290020090</v>
      </c>
      <c r="C295" s="117">
        <v>800</v>
      </c>
      <c r="D295" s="75">
        <v>6190197.6799999997</v>
      </c>
      <c r="E295" s="147"/>
      <c r="F295" s="75">
        <f>D295+E295</f>
        <v>6190197.6799999997</v>
      </c>
    </row>
    <row r="296" spans="1:6" ht="38.25" customHeight="1">
      <c r="A296" s="26" t="s">
        <v>144</v>
      </c>
      <c r="B296" s="25">
        <v>4290020150</v>
      </c>
      <c r="C296" s="117">
        <v>200</v>
      </c>
      <c r="D296" s="75">
        <v>320000</v>
      </c>
      <c r="E296" s="147"/>
      <c r="F296" s="75">
        <f t="shared" ref="F296:F306" si="92">D296+E296</f>
        <v>320000</v>
      </c>
    </row>
    <row r="297" spans="1:6" ht="52.5" customHeight="1">
      <c r="A297" s="26" t="s">
        <v>812</v>
      </c>
      <c r="B297" s="25">
        <v>4290008100</v>
      </c>
      <c r="C297" s="159">
        <v>500</v>
      </c>
      <c r="D297" s="75">
        <v>966300</v>
      </c>
      <c r="E297" s="147"/>
      <c r="F297" s="75">
        <f t="shared" si="92"/>
        <v>966300</v>
      </c>
    </row>
    <row r="298" spans="1:6" ht="67.5" customHeight="1">
      <c r="A298" s="26" t="s">
        <v>17</v>
      </c>
      <c r="B298" s="25">
        <v>4290000300</v>
      </c>
      <c r="C298" s="117">
        <v>100</v>
      </c>
      <c r="D298" s="75">
        <v>3983834</v>
      </c>
      <c r="E298" s="147"/>
      <c r="F298" s="75">
        <f t="shared" si="92"/>
        <v>3983834</v>
      </c>
    </row>
    <row r="299" spans="1:6" ht="39.75" customHeight="1">
      <c r="A299" s="26" t="s">
        <v>145</v>
      </c>
      <c r="B299" s="25">
        <v>4290000300</v>
      </c>
      <c r="C299" s="117">
        <v>200</v>
      </c>
      <c r="D299" s="75">
        <v>2349483</v>
      </c>
      <c r="E299" s="147"/>
      <c r="F299" s="75">
        <f t="shared" si="92"/>
        <v>2349483</v>
      </c>
    </row>
    <row r="300" spans="1:6" ht="37.5" customHeight="1">
      <c r="A300" s="26" t="s">
        <v>18</v>
      </c>
      <c r="B300" s="25">
        <v>4290000300</v>
      </c>
      <c r="C300" s="117">
        <v>800</v>
      </c>
      <c r="D300" s="75">
        <v>8046</v>
      </c>
      <c r="E300" s="147"/>
      <c r="F300" s="75">
        <f t="shared" si="92"/>
        <v>8046</v>
      </c>
    </row>
    <row r="301" spans="1:6" ht="51.75" customHeight="1">
      <c r="A301" s="45" t="s">
        <v>363</v>
      </c>
      <c r="B301" s="115" t="s">
        <v>369</v>
      </c>
      <c r="C301" s="117">
        <v>100</v>
      </c>
      <c r="D301" s="75">
        <v>479505</v>
      </c>
      <c r="E301" s="147"/>
      <c r="F301" s="75">
        <f t="shared" si="92"/>
        <v>479505</v>
      </c>
    </row>
    <row r="302" spans="1:6" ht="51.75" customHeight="1">
      <c r="A302" s="45" t="s">
        <v>364</v>
      </c>
      <c r="B302" s="115" t="s">
        <v>370</v>
      </c>
      <c r="C302" s="117">
        <v>100</v>
      </c>
      <c r="D302" s="75">
        <v>424402</v>
      </c>
      <c r="E302" s="147"/>
      <c r="F302" s="75">
        <f t="shared" si="92"/>
        <v>424402</v>
      </c>
    </row>
    <row r="303" spans="1:6" ht="40.5" customHeight="1">
      <c r="A303" s="56" t="s">
        <v>156</v>
      </c>
      <c r="B303" s="62">
        <v>4290020180</v>
      </c>
      <c r="C303" s="62">
        <v>200</v>
      </c>
      <c r="D303" s="77">
        <v>210000</v>
      </c>
      <c r="E303" s="147"/>
      <c r="F303" s="75">
        <f t="shared" si="92"/>
        <v>210000</v>
      </c>
    </row>
    <row r="304" spans="1:6" ht="26.25" customHeight="1">
      <c r="A304" s="37" t="s">
        <v>114</v>
      </c>
      <c r="B304" s="25">
        <v>4290007010</v>
      </c>
      <c r="C304" s="117">
        <v>300</v>
      </c>
      <c r="D304" s="75">
        <v>1516400</v>
      </c>
      <c r="E304" s="147"/>
      <c r="F304" s="75">
        <f t="shared" si="92"/>
        <v>1516400</v>
      </c>
    </row>
    <row r="305" spans="1:6" ht="26.25" customHeight="1">
      <c r="A305" s="26" t="s">
        <v>149</v>
      </c>
      <c r="B305" s="25">
        <v>4290020120</v>
      </c>
      <c r="C305" s="150">
        <v>800</v>
      </c>
      <c r="D305" s="75">
        <v>50000</v>
      </c>
      <c r="E305" s="147"/>
      <c r="F305" s="75">
        <f t="shared" si="92"/>
        <v>50000</v>
      </c>
    </row>
    <row r="306" spans="1:6" ht="39.75" customHeight="1">
      <c r="A306" s="26" t="s">
        <v>143</v>
      </c>
      <c r="B306" s="25">
        <v>4290020140</v>
      </c>
      <c r="C306" s="150">
        <v>200</v>
      </c>
      <c r="D306" s="75">
        <v>290500</v>
      </c>
      <c r="E306" s="147"/>
      <c r="F306" s="75">
        <f t="shared" si="92"/>
        <v>290500</v>
      </c>
    </row>
    <row r="307" spans="1:6" ht="15">
      <c r="A307" s="26" t="s">
        <v>848</v>
      </c>
      <c r="B307" s="25">
        <v>4290000460</v>
      </c>
      <c r="C307" s="195">
        <v>800</v>
      </c>
      <c r="D307" s="147">
        <v>85652</v>
      </c>
      <c r="E307" s="147">
        <v>45651</v>
      </c>
      <c r="F307" s="147">
        <f>D307+E307</f>
        <v>131303</v>
      </c>
    </row>
    <row r="308" spans="1:6" ht="25.5">
      <c r="A308" s="26" t="s">
        <v>844</v>
      </c>
      <c r="B308" s="25">
        <v>4290000630</v>
      </c>
      <c r="C308" s="152">
        <v>200</v>
      </c>
      <c r="D308" s="75">
        <v>1800000</v>
      </c>
      <c r="E308" s="147"/>
      <c r="F308" s="75">
        <f>D308+E308</f>
        <v>1800000</v>
      </c>
    </row>
    <row r="309" spans="1:6" ht="26.25" customHeight="1">
      <c r="A309" s="61" t="s">
        <v>15</v>
      </c>
      <c r="B309" s="49">
        <v>4300000000</v>
      </c>
      <c r="C309" s="117"/>
      <c r="D309" s="74">
        <f t="shared" ref="D309:F309" si="93">D310</f>
        <v>265309.33</v>
      </c>
      <c r="E309" s="74">
        <f t="shared" si="93"/>
        <v>0</v>
      </c>
      <c r="F309" s="74">
        <f t="shared" si="93"/>
        <v>265309.33</v>
      </c>
    </row>
    <row r="310" spans="1:6" ht="15">
      <c r="A310" s="37" t="s">
        <v>14</v>
      </c>
      <c r="B310" s="25">
        <v>4390000000</v>
      </c>
      <c r="C310" s="117"/>
      <c r="D310" s="75">
        <f>D311+D312+D313</f>
        <v>265309.33</v>
      </c>
      <c r="E310" s="75">
        <f>E311+E312+E313</f>
        <v>0</v>
      </c>
      <c r="F310" s="75">
        <f>F311+F312+F313</f>
        <v>265309.33</v>
      </c>
    </row>
    <row r="311" spans="1:6" ht="39" customHeight="1">
      <c r="A311" s="26" t="s">
        <v>146</v>
      </c>
      <c r="B311" s="25">
        <v>4390080350</v>
      </c>
      <c r="C311" s="117">
        <v>200</v>
      </c>
      <c r="D311" s="75">
        <v>6189</v>
      </c>
      <c r="E311" s="147"/>
      <c r="F311" s="75">
        <f>D311+E311</f>
        <v>6189</v>
      </c>
    </row>
    <row r="312" spans="1:6" ht="51">
      <c r="A312" s="45" t="s">
        <v>751</v>
      </c>
      <c r="B312" s="25">
        <v>4390080370</v>
      </c>
      <c r="C312" s="117">
        <v>200</v>
      </c>
      <c r="D312" s="75">
        <v>30983.33</v>
      </c>
      <c r="E312" s="147"/>
      <c r="F312" s="75">
        <f t="shared" ref="F312:F313" si="94">D312+E312</f>
        <v>30983.33</v>
      </c>
    </row>
    <row r="313" spans="1:6" ht="81.75" customHeight="1">
      <c r="A313" s="45" t="s">
        <v>376</v>
      </c>
      <c r="B313" s="25">
        <v>4390082400</v>
      </c>
      <c r="C313" s="145">
        <v>200</v>
      </c>
      <c r="D313" s="75">
        <v>228137</v>
      </c>
      <c r="E313" s="147"/>
      <c r="F313" s="75">
        <f t="shared" si="94"/>
        <v>228137</v>
      </c>
    </row>
    <row r="314" spans="1:6" ht="38.25" customHeight="1">
      <c r="A314" s="153" t="s">
        <v>768</v>
      </c>
      <c r="B314" s="49">
        <v>4400000000</v>
      </c>
      <c r="C314" s="40"/>
      <c r="D314" s="74">
        <f t="shared" ref="D314:F314" si="95">D315</f>
        <v>11045.41</v>
      </c>
      <c r="E314" s="74">
        <f t="shared" si="95"/>
        <v>0</v>
      </c>
      <c r="F314" s="74">
        <f t="shared" si="95"/>
        <v>11045.41</v>
      </c>
    </row>
    <row r="315" spans="1:6" ht="15">
      <c r="A315" s="58" t="s">
        <v>14</v>
      </c>
      <c r="B315" s="25">
        <v>4490000000</v>
      </c>
      <c r="C315" s="40"/>
      <c r="D315" s="75">
        <f>D316</f>
        <v>11045.41</v>
      </c>
      <c r="E315" s="75">
        <f>E316</f>
        <v>0</v>
      </c>
      <c r="F315" s="75">
        <f>F316</f>
        <v>11045.41</v>
      </c>
    </row>
    <row r="316" spans="1:6" ht="50.25" customHeight="1">
      <c r="A316" s="39" t="s">
        <v>752</v>
      </c>
      <c r="B316" s="25">
        <v>4490051200</v>
      </c>
      <c r="C316" s="40">
        <v>200</v>
      </c>
      <c r="D316" s="75">
        <v>11045.41</v>
      </c>
      <c r="E316" s="147"/>
      <c r="F316" s="75">
        <f>D316+E316</f>
        <v>11045.41</v>
      </c>
    </row>
    <row r="317" spans="1:6" ht="15.75" customHeight="1">
      <c r="A317" s="48" t="s">
        <v>16</v>
      </c>
      <c r="B317" s="63"/>
      <c r="C317" s="117"/>
      <c r="D317" s="74">
        <f>D19+D105+D135+D143+D149+D159+D166+D181+D227+D238+D250+D257+D276</f>
        <v>251612592.82000002</v>
      </c>
      <c r="E317" s="74">
        <f t="shared" ref="E317:F317" si="96">E19+E105+E135+E143+E149+E159+E166+E181+E227+E238+E250+E257+E276</f>
        <v>13993617.59</v>
      </c>
      <c r="F317" s="74">
        <f t="shared" si="96"/>
        <v>265606210.41</v>
      </c>
    </row>
  </sheetData>
  <mergeCells count="27">
    <mergeCell ref="D17:D18"/>
    <mergeCell ref="E17:E18"/>
    <mergeCell ref="F17:F18"/>
    <mergeCell ref="A16:F16"/>
    <mergeCell ref="A41:A42"/>
    <mergeCell ref="B41:B42"/>
    <mergeCell ref="C41:C42"/>
    <mergeCell ref="D41:D42"/>
    <mergeCell ref="A17:A18"/>
    <mergeCell ref="B17:B18"/>
    <mergeCell ref="C17:C18"/>
    <mergeCell ref="F41:F42"/>
    <mergeCell ref="E41:E42"/>
    <mergeCell ref="A12:F12"/>
    <mergeCell ref="A13:F13"/>
    <mergeCell ref="A14:F14"/>
    <mergeCell ref="A15:F15"/>
    <mergeCell ref="A1:F1"/>
    <mergeCell ref="A2:F2"/>
    <mergeCell ref="B3:F3"/>
    <mergeCell ref="B4:F4"/>
    <mergeCell ref="A5:F5"/>
    <mergeCell ref="A6:F6"/>
    <mergeCell ref="A7:F7"/>
    <mergeCell ref="B8:F8"/>
    <mergeCell ref="B9:F9"/>
    <mergeCell ref="A10:F10"/>
  </mergeCells>
  <pageMargins left="1.1023622047244095" right="0.70866141732283472" top="0.74803149606299213" bottom="0.74803149606299213" header="0.31496062992125984" footer="0.31496062992125984"/>
  <pageSetup paperSize="9" scale="65" orientation="portrait" r:id="rId1"/>
  <rowBreaks count="10" manualBreakCount="10">
    <brk id="40" max="5" man="1"/>
    <brk id="68" max="5" man="1"/>
    <brk id="85" max="5" man="1"/>
    <brk id="114" max="5" man="1"/>
    <brk id="138" max="5" man="1"/>
    <brk id="170" max="5" man="1"/>
    <brk id="203" max="5" man="1"/>
    <brk id="239" max="5" man="1"/>
    <brk id="274" max="5" man="1"/>
    <brk id="30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topLeftCell="A21" zoomScale="105" zoomScaleSheetLayoutView="105" workbookViewId="0">
      <selection activeCell="B7" sqref="B7:E7"/>
    </sheetView>
  </sheetViews>
  <sheetFormatPr defaultRowHeight="15"/>
  <cols>
    <col min="1" max="1" width="8.5703125" customWidth="1"/>
    <col min="2" max="2" width="68" customWidth="1"/>
    <col min="3" max="3" width="15.140625" customWidth="1"/>
    <col min="4" max="4" width="14.7109375" customWidth="1"/>
    <col min="5" max="5" width="14.85546875" customWidth="1"/>
  </cols>
  <sheetData>
    <row r="1" spans="1:5" ht="15.75">
      <c r="B1" s="248" t="s">
        <v>287</v>
      </c>
      <c r="C1" s="248"/>
      <c r="D1" s="248"/>
      <c r="E1" s="248"/>
    </row>
    <row r="2" spans="1:5" ht="15.75">
      <c r="B2" s="248" t="s">
        <v>0</v>
      </c>
      <c r="C2" s="248"/>
      <c r="D2" s="248"/>
      <c r="E2" s="248"/>
    </row>
    <row r="3" spans="1:5" ht="15.75">
      <c r="B3" s="248" t="s">
        <v>1</v>
      </c>
      <c r="C3" s="248"/>
      <c r="D3" s="248"/>
      <c r="E3" s="248"/>
    </row>
    <row r="4" spans="1:5" ht="15.75">
      <c r="B4" s="248" t="s">
        <v>2</v>
      </c>
      <c r="C4" s="248"/>
      <c r="D4" s="248"/>
      <c r="E4" s="248"/>
    </row>
    <row r="5" spans="1:5" ht="15.75">
      <c r="B5" s="248" t="s">
        <v>887</v>
      </c>
      <c r="C5" s="248"/>
      <c r="D5" s="248"/>
      <c r="E5" s="248"/>
    </row>
    <row r="6" spans="1:5" ht="15.75">
      <c r="B6" s="248" t="s">
        <v>115</v>
      </c>
      <c r="C6" s="248"/>
      <c r="D6" s="248"/>
      <c r="E6" s="248"/>
    </row>
    <row r="7" spans="1:5" ht="15.75">
      <c r="B7" s="248" t="s">
        <v>0</v>
      </c>
      <c r="C7" s="248"/>
      <c r="D7" s="248"/>
      <c r="E7" s="248"/>
    </row>
    <row r="8" spans="1:5" ht="15.75">
      <c r="B8" s="248" t="s">
        <v>1</v>
      </c>
      <c r="C8" s="248"/>
      <c r="D8" s="248"/>
      <c r="E8" s="248"/>
    </row>
    <row r="9" spans="1:5" ht="15.75">
      <c r="B9" s="248" t="s">
        <v>2</v>
      </c>
      <c r="C9" s="248"/>
      <c r="D9" s="248"/>
      <c r="E9" s="248"/>
    </row>
    <row r="10" spans="1:5" ht="18.75">
      <c r="A10" s="2"/>
      <c r="B10" s="248" t="s">
        <v>842</v>
      </c>
      <c r="C10" s="248"/>
      <c r="D10" s="248"/>
      <c r="E10" s="248"/>
    </row>
    <row r="11" spans="1:5" ht="9" customHeight="1">
      <c r="A11" s="2"/>
      <c r="B11" s="35"/>
    </row>
    <row r="12" spans="1:5" ht="15" customHeight="1">
      <c r="A12" s="253" t="s">
        <v>21</v>
      </c>
      <c r="B12" s="253"/>
      <c r="C12" s="253"/>
      <c r="D12" s="253"/>
      <c r="E12" s="253"/>
    </row>
    <row r="13" spans="1:5" ht="31.5" customHeight="1">
      <c r="A13" s="253" t="s">
        <v>698</v>
      </c>
      <c r="B13" s="253"/>
      <c r="C13" s="253"/>
      <c r="D13" s="253"/>
      <c r="E13" s="253"/>
    </row>
    <row r="14" spans="1:5" ht="17.25" customHeight="1">
      <c r="A14" s="290" t="s">
        <v>300</v>
      </c>
      <c r="B14" s="290"/>
      <c r="C14" s="290"/>
      <c r="D14" s="290"/>
      <c r="E14" s="290"/>
    </row>
    <row r="15" spans="1:5" ht="54" customHeight="1">
      <c r="A15" s="13"/>
      <c r="B15" s="9" t="s">
        <v>3</v>
      </c>
      <c r="C15" s="131" t="s">
        <v>678</v>
      </c>
      <c r="D15" s="202" t="s">
        <v>856</v>
      </c>
      <c r="E15" s="202" t="s">
        <v>678</v>
      </c>
    </row>
    <row r="16" spans="1:5">
      <c r="A16" s="12" t="s">
        <v>40</v>
      </c>
      <c r="B16" s="8" t="s">
        <v>22</v>
      </c>
      <c r="C16" s="73">
        <f>C17+C18+C20+C21+C22+C23+C24</f>
        <v>35126861.450000003</v>
      </c>
      <c r="D16" s="211">
        <f>D17+D18+D20+D21+D22+D23+D24</f>
        <v>1114766</v>
      </c>
      <c r="E16" s="211">
        <f>E17+E18+E20+E21+E22+E23+E24</f>
        <v>36241627.450000003</v>
      </c>
    </row>
    <row r="17" spans="1:5" s="4" customFormat="1" ht="27.75" customHeight="1">
      <c r="A17" s="11" t="s">
        <v>75</v>
      </c>
      <c r="B17" s="15" t="s">
        <v>76</v>
      </c>
      <c r="C17" s="78">
        <v>1575776</v>
      </c>
      <c r="D17" s="79">
        <v>10628</v>
      </c>
      <c r="E17" s="79">
        <f>C17+D17</f>
        <v>1586404</v>
      </c>
    </row>
    <row r="18" spans="1:5" ht="29.25" customHeight="1">
      <c r="A18" s="289" t="s">
        <v>41</v>
      </c>
      <c r="B18" s="288" t="s">
        <v>172</v>
      </c>
      <c r="C18" s="79">
        <v>688509</v>
      </c>
      <c r="D18" s="79">
        <v>21553</v>
      </c>
      <c r="E18" s="79">
        <f t="shared" ref="E18:E24" si="0">C18+D18</f>
        <v>710062</v>
      </c>
    </row>
    <row r="19" spans="1:5" ht="15" hidden="1" customHeight="1">
      <c r="A19" s="289"/>
      <c r="B19" s="288"/>
      <c r="C19" s="78"/>
      <c r="D19" s="79"/>
      <c r="E19" s="79">
        <f t="shared" si="0"/>
        <v>0</v>
      </c>
    </row>
    <row r="20" spans="1:5" ht="38.25">
      <c r="A20" s="23" t="s">
        <v>42</v>
      </c>
      <c r="B20" s="20" t="s">
        <v>173</v>
      </c>
      <c r="C20" s="80">
        <v>17520141.359999999</v>
      </c>
      <c r="D20" s="79">
        <v>911864</v>
      </c>
      <c r="E20" s="79">
        <f t="shared" si="0"/>
        <v>18432005.359999999</v>
      </c>
    </row>
    <row r="21" spans="1:5">
      <c r="A21" s="11" t="s">
        <v>73</v>
      </c>
      <c r="B21" s="10" t="s">
        <v>74</v>
      </c>
      <c r="C21" s="78">
        <v>11045.41</v>
      </c>
      <c r="D21" s="79"/>
      <c r="E21" s="79">
        <f t="shared" si="0"/>
        <v>11045.41</v>
      </c>
    </row>
    <row r="22" spans="1:5" ht="25.5">
      <c r="A22" s="11" t="s">
        <v>43</v>
      </c>
      <c r="B22" s="15" t="s">
        <v>23</v>
      </c>
      <c r="C22" s="79">
        <v>4128851</v>
      </c>
      <c r="D22" s="79">
        <v>125070</v>
      </c>
      <c r="E22" s="79">
        <f t="shared" si="0"/>
        <v>4253921</v>
      </c>
    </row>
    <row r="23" spans="1:5">
      <c r="A23" s="11" t="s">
        <v>44</v>
      </c>
      <c r="B23" s="10" t="s">
        <v>24</v>
      </c>
      <c r="C23" s="75">
        <v>6190197.6799999997</v>
      </c>
      <c r="D23" s="79"/>
      <c r="E23" s="79">
        <f t="shared" si="0"/>
        <v>6190197.6799999997</v>
      </c>
    </row>
    <row r="24" spans="1:5">
      <c r="A24" s="11" t="s">
        <v>45</v>
      </c>
      <c r="B24" s="10" t="s">
        <v>25</v>
      </c>
      <c r="C24" s="78">
        <v>5012341</v>
      </c>
      <c r="D24" s="79">
        <v>45651</v>
      </c>
      <c r="E24" s="79">
        <f t="shared" si="0"/>
        <v>5057992</v>
      </c>
    </row>
    <row r="25" spans="1:5" ht="16.5" customHeight="1">
      <c r="A25" s="292" t="s">
        <v>46</v>
      </c>
      <c r="B25" s="293" t="s">
        <v>26</v>
      </c>
      <c r="C25" s="291">
        <f t="shared" ref="C25:E25" si="1">C27</f>
        <v>8531570</v>
      </c>
      <c r="D25" s="291">
        <f t="shared" ref="D25" si="2">D27</f>
        <v>0</v>
      </c>
      <c r="E25" s="291">
        <f t="shared" si="1"/>
        <v>8531570</v>
      </c>
    </row>
    <row r="26" spans="1:5" ht="15" hidden="1" customHeight="1">
      <c r="A26" s="292"/>
      <c r="B26" s="293"/>
      <c r="C26" s="291"/>
      <c r="D26" s="291"/>
      <c r="E26" s="291"/>
    </row>
    <row r="27" spans="1:5">
      <c r="A27" s="204" t="s">
        <v>753</v>
      </c>
      <c r="B27" s="288" t="s">
        <v>754</v>
      </c>
      <c r="C27" s="79">
        <v>8531570</v>
      </c>
      <c r="D27" s="79"/>
      <c r="E27" s="79">
        <f>C27+D27</f>
        <v>8531570</v>
      </c>
    </row>
    <row r="28" spans="1:5" ht="15" hidden="1" customHeight="1">
      <c r="A28" s="204"/>
      <c r="B28" s="288"/>
      <c r="C28" s="78"/>
      <c r="D28" s="79"/>
      <c r="E28" s="78"/>
    </row>
    <row r="29" spans="1:5" ht="14.25" customHeight="1">
      <c r="A29" s="12" t="s">
        <v>47</v>
      </c>
      <c r="B29" s="8" t="s">
        <v>27</v>
      </c>
      <c r="C29" s="73">
        <f t="shared" ref="C29:E29" si="3">C30+C31+C32</f>
        <v>17210430.82</v>
      </c>
      <c r="D29" s="211">
        <f t="shared" si="3"/>
        <v>657779.31999999995</v>
      </c>
      <c r="E29" s="211">
        <f t="shared" si="3"/>
        <v>17868210.140000001</v>
      </c>
    </row>
    <row r="30" spans="1:5">
      <c r="A30" s="11" t="s">
        <v>48</v>
      </c>
      <c r="B30" s="10" t="s">
        <v>28</v>
      </c>
      <c r="C30" s="78">
        <v>259120.33</v>
      </c>
      <c r="D30" s="79"/>
      <c r="E30" s="78">
        <f>C30+D30</f>
        <v>259120.33</v>
      </c>
    </row>
    <row r="31" spans="1:5">
      <c r="A31" s="11" t="s">
        <v>49</v>
      </c>
      <c r="B31" s="10" t="s">
        <v>29</v>
      </c>
      <c r="C31" s="78">
        <v>14736310.49</v>
      </c>
      <c r="D31" s="79">
        <v>657779.31999999995</v>
      </c>
      <c r="E31" s="78">
        <f t="shared" ref="E31:E32" si="4">C31+D31</f>
        <v>15394089.810000001</v>
      </c>
    </row>
    <row r="32" spans="1:5">
      <c r="A32" s="11" t="s">
        <v>50</v>
      </c>
      <c r="B32" s="10" t="s">
        <v>30</v>
      </c>
      <c r="C32" s="78">
        <v>2215000</v>
      </c>
      <c r="D32" s="79"/>
      <c r="E32" s="78">
        <f t="shared" si="4"/>
        <v>2215000</v>
      </c>
    </row>
    <row r="33" spans="1:5">
      <c r="A33" s="17" t="s">
        <v>175</v>
      </c>
      <c r="B33" s="14" t="s">
        <v>174</v>
      </c>
      <c r="C33" s="73">
        <f t="shared" ref="C33:E33" si="5">C34+C35+C36</f>
        <v>15992410</v>
      </c>
      <c r="D33" s="211">
        <f t="shared" si="5"/>
        <v>9111290.2699999996</v>
      </c>
      <c r="E33" s="211">
        <f t="shared" si="5"/>
        <v>25103700.27</v>
      </c>
    </row>
    <row r="34" spans="1:5">
      <c r="A34" s="18" t="s">
        <v>170</v>
      </c>
      <c r="B34" s="15" t="s">
        <v>176</v>
      </c>
      <c r="C34" s="81">
        <v>2320100</v>
      </c>
      <c r="D34" s="79"/>
      <c r="E34" s="81">
        <f>C34+D34</f>
        <v>2320100</v>
      </c>
    </row>
    <row r="35" spans="1:5">
      <c r="A35" s="18" t="s">
        <v>169</v>
      </c>
      <c r="B35" s="15" t="s">
        <v>177</v>
      </c>
      <c r="C35" s="78">
        <v>12223810</v>
      </c>
      <c r="D35" s="79">
        <v>9111290.2699999996</v>
      </c>
      <c r="E35" s="81">
        <f t="shared" ref="E35:E36" si="6">C35+D35</f>
        <v>21335100.27</v>
      </c>
    </row>
    <row r="36" spans="1:5">
      <c r="A36" s="18" t="s">
        <v>171</v>
      </c>
      <c r="B36" s="15" t="s">
        <v>178</v>
      </c>
      <c r="C36" s="78">
        <v>1448500</v>
      </c>
      <c r="D36" s="79"/>
      <c r="E36" s="81">
        <f t="shared" si="6"/>
        <v>1448500</v>
      </c>
    </row>
    <row r="37" spans="1:5">
      <c r="A37" s="12" t="s">
        <v>51</v>
      </c>
      <c r="B37" s="7" t="s">
        <v>69</v>
      </c>
      <c r="C37" s="73">
        <f t="shared" ref="C37:E37" si="7">C38+C39+C41+C42+C40</f>
        <v>157839140.78</v>
      </c>
      <c r="D37" s="211">
        <f t="shared" si="7"/>
        <v>2691243</v>
      </c>
      <c r="E37" s="211">
        <f t="shared" si="7"/>
        <v>160530383.78</v>
      </c>
    </row>
    <row r="38" spans="1:5">
      <c r="A38" s="11" t="s">
        <v>52</v>
      </c>
      <c r="B38" s="6" t="s">
        <v>31</v>
      </c>
      <c r="C38" s="78">
        <v>20815499.190000001</v>
      </c>
      <c r="D38" s="79">
        <v>745000</v>
      </c>
      <c r="E38" s="78">
        <f>C38+D38</f>
        <v>21560499.190000001</v>
      </c>
    </row>
    <row r="39" spans="1:5">
      <c r="A39" s="11" t="s">
        <v>53</v>
      </c>
      <c r="B39" s="6" t="s">
        <v>32</v>
      </c>
      <c r="C39" s="78">
        <v>115003569.56</v>
      </c>
      <c r="D39" s="79">
        <v>1912470</v>
      </c>
      <c r="E39" s="78">
        <f t="shared" ref="E39:E42" si="8">C39+D39</f>
        <v>116916039.56</v>
      </c>
    </row>
    <row r="40" spans="1:5">
      <c r="A40" s="22" t="s">
        <v>182</v>
      </c>
      <c r="B40" s="21" t="s">
        <v>183</v>
      </c>
      <c r="C40" s="78">
        <v>8128818.3300000001</v>
      </c>
      <c r="D40" s="79"/>
      <c r="E40" s="78">
        <f t="shared" si="8"/>
        <v>8128818.3300000001</v>
      </c>
    </row>
    <row r="41" spans="1:5">
      <c r="A41" s="11" t="s">
        <v>54</v>
      </c>
      <c r="B41" s="6" t="s">
        <v>155</v>
      </c>
      <c r="C41" s="78">
        <v>1095160</v>
      </c>
      <c r="D41" s="79"/>
      <c r="E41" s="78">
        <f t="shared" si="8"/>
        <v>1095160</v>
      </c>
    </row>
    <row r="42" spans="1:5">
      <c r="A42" s="11" t="s">
        <v>55</v>
      </c>
      <c r="B42" s="6" t="s">
        <v>33</v>
      </c>
      <c r="C42" s="78">
        <v>12796093.699999999</v>
      </c>
      <c r="D42" s="79">
        <v>33773</v>
      </c>
      <c r="E42" s="78">
        <f t="shared" si="8"/>
        <v>12829866.699999999</v>
      </c>
    </row>
    <row r="43" spans="1:5">
      <c r="A43" s="12" t="s">
        <v>56</v>
      </c>
      <c r="B43" s="7" t="s">
        <v>126</v>
      </c>
      <c r="C43" s="73">
        <f t="shared" ref="C43:E43" si="9">C44+C45</f>
        <v>12045594</v>
      </c>
      <c r="D43" s="211">
        <f t="shared" si="9"/>
        <v>418539</v>
      </c>
      <c r="E43" s="211">
        <f t="shared" si="9"/>
        <v>12464133</v>
      </c>
    </row>
    <row r="44" spans="1:5">
      <c r="A44" s="11" t="s">
        <v>57</v>
      </c>
      <c r="B44" s="6" t="s">
        <v>34</v>
      </c>
      <c r="C44" s="78">
        <v>10086284</v>
      </c>
      <c r="D44" s="79">
        <v>357527</v>
      </c>
      <c r="E44" s="78">
        <f>C44+D44</f>
        <v>10443811</v>
      </c>
    </row>
    <row r="45" spans="1:5">
      <c r="A45" s="11" t="s">
        <v>124</v>
      </c>
      <c r="B45" s="6" t="s">
        <v>125</v>
      </c>
      <c r="C45" s="78">
        <v>1959310</v>
      </c>
      <c r="D45" s="79">
        <v>61012</v>
      </c>
      <c r="E45" s="78">
        <f>C45+D45</f>
        <v>2020322</v>
      </c>
    </row>
    <row r="46" spans="1:5">
      <c r="A46" s="12" t="s">
        <v>58</v>
      </c>
      <c r="B46" s="7" t="s">
        <v>35</v>
      </c>
      <c r="C46" s="73">
        <f t="shared" ref="C46:E46" si="10">C47+C49+C48</f>
        <v>4336585.7699999996</v>
      </c>
      <c r="D46" s="211">
        <f t="shared" si="10"/>
        <v>0</v>
      </c>
      <c r="E46" s="211">
        <f t="shared" si="10"/>
        <v>4336585.7699999996</v>
      </c>
    </row>
    <row r="47" spans="1:5">
      <c r="A47" s="11" t="s">
        <v>59</v>
      </c>
      <c r="B47" s="6" t="s">
        <v>36</v>
      </c>
      <c r="C47" s="78">
        <v>1516400</v>
      </c>
      <c r="D47" s="79"/>
      <c r="E47" s="78">
        <f>C47+D47</f>
        <v>1516400</v>
      </c>
    </row>
    <row r="48" spans="1:5">
      <c r="A48" s="11" t="s">
        <v>151</v>
      </c>
      <c r="B48" s="6" t="s">
        <v>152</v>
      </c>
      <c r="C48" s="78"/>
      <c r="D48" s="79"/>
      <c r="E48" s="78">
        <f t="shared" ref="E48:E49" si="11">C48+D48</f>
        <v>0</v>
      </c>
    </row>
    <row r="49" spans="1:5">
      <c r="A49" s="11" t="s">
        <v>60</v>
      </c>
      <c r="B49" s="6" t="s">
        <v>37</v>
      </c>
      <c r="C49" s="78">
        <v>2820185.77</v>
      </c>
      <c r="D49" s="79"/>
      <c r="E49" s="78">
        <f t="shared" si="11"/>
        <v>2820185.77</v>
      </c>
    </row>
    <row r="50" spans="1:5">
      <c r="A50" s="12" t="s">
        <v>61</v>
      </c>
      <c r="B50" s="7" t="s">
        <v>38</v>
      </c>
      <c r="C50" s="82">
        <f>C51+C52</f>
        <v>530000</v>
      </c>
      <c r="D50" s="222">
        <f>D51+D52</f>
        <v>0</v>
      </c>
      <c r="E50" s="82">
        <f>E51+E52</f>
        <v>530000</v>
      </c>
    </row>
    <row r="51" spans="1:5">
      <c r="A51" s="64" t="s">
        <v>317</v>
      </c>
      <c r="B51" s="65" t="s">
        <v>319</v>
      </c>
      <c r="C51" s="78">
        <v>330000</v>
      </c>
      <c r="D51" s="79"/>
      <c r="E51" s="78">
        <f>C51+D51</f>
        <v>330000</v>
      </c>
    </row>
    <row r="52" spans="1:5">
      <c r="A52" s="72" t="s">
        <v>374</v>
      </c>
      <c r="B52" s="66" t="s">
        <v>375</v>
      </c>
      <c r="C52" s="78">
        <v>200000</v>
      </c>
      <c r="D52" s="79"/>
      <c r="E52" s="78">
        <f>C52+D52</f>
        <v>200000</v>
      </c>
    </row>
    <row r="53" spans="1:5" ht="21.75" customHeight="1">
      <c r="A53" s="12"/>
      <c r="B53" s="7" t="s">
        <v>39</v>
      </c>
      <c r="C53" s="73">
        <f>C16+C25+C29+C37+C43+C46+C50+C33</f>
        <v>251612592.82000002</v>
      </c>
      <c r="D53" s="211">
        <f>D16+D25+D29+D37+D43+D46+D50+D33</f>
        <v>13993617.59</v>
      </c>
      <c r="E53" s="211">
        <f>E16+E25+E29+E37+E43+E46+E50+E33</f>
        <v>265606210.41000003</v>
      </c>
    </row>
    <row r="55" spans="1:5">
      <c r="B55" s="16"/>
    </row>
    <row r="56" spans="1:5" ht="51.75" customHeight="1">
      <c r="B56" s="19"/>
    </row>
  </sheetData>
  <mergeCells count="21">
    <mergeCell ref="B6:E6"/>
    <mergeCell ref="B7:E7"/>
    <mergeCell ref="A25:A26"/>
    <mergeCell ref="B25:B26"/>
    <mergeCell ref="C25:C26"/>
    <mergeCell ref="B27:B28"/>
    <mergeCell ref="A18:A19"/>
    <mergeCell ref="B18:B19"/>
    <mergeCell ref="B8:E8"/>
    <mergeCell ref="B9:E9"/>
    <mergeCell ref="B10:E10"/>
    <mergeCell ref="A14:E14"/>
    <mergeCell ref="A12:E12"/>
    <mergeCell ref="A13:E13"/>
    <mergeCell ref="E25:E26"/>
    <mergeCell ref="D25:D26"/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9"/>
  <sheetViews>
    <sheetView view="pageBreakPreview" zoomScale="115" zoomScaleSheetLayoutView="115" workbookViewId="0">
      <selection activeCell="H110" sqref="H110"/>
    </sheetView>
  </sheetViews>
  <sheetFormatPr defaultRowHeight="15"/>
  <cols>
    <col min="1" max="1" width="60.28515625" style="84" customWidth="1"/>
    <col min="2" max="2" width="4" style="84" customWidth="1"/>
    <col min="3" max="3" width="4.85546875" style="84" customWidth="1"/>
    <col min="4" max="4" width="10.42578125" style="84" customWidth="1"/>
    <col min="5" max="5" width="4.28515625" style="84" customWidth="1"/>
    <col min="6" max="6" width="14.7109375" style="84" customWidth="1"/>
    <col min="7" max="7" width="14" style="84" customWidth="1"/>
    <col min="8" max="8" width="15.28515625" style="84" customWidth="1"/>
    <col min="9" max="16384" width="9.140625" style="84"/>
  </cols>
  <sheetData>
    <row r="1" spans="1:8" ht="15.75">
      <c r="D1" s="273" t="s">
        <v>253</v>
      </c>
      <c r="E1" s="273"/>
      <c r="F1" s="273"/>
      <c r="G1" s="273"/>
      <c r="H1" s="273"/>
    </row>
    <row r="2" spans="1:8" ht="15.75">
      <c r="D2" s="273" t="s">
        <v>0</v>
      </c>
      <c r="E2" s="273"/>
      <c r="F2" s="273"/>
      <c r="G2" s="273"/>
      <c r="H2" s="273"/>
    </row>
    <row r="3" spans="1:8" ht="15.75">
      <c r="D3" s="273" t="s">
        <v>1</v>
      </c>
      <c r="E3" s="273"/>
      <c r="F3" s="273"/>
      <c r="G3" s="273"/>
      <c r="H3" s="273"/>
    </row>
    <row r="4" spans="1:8" ht="15.75">
      <c r="D4" s="273" t="s">
        <v>2</v>
      </c>
      <c r="E4" s="273"/>
      <c r="F4" s="273"/>
      <c r="G4" s="273"/>
      <c r="H4" s="273"/>
    </row>
    <row r="5" spans="1:8" ht="15.75">
      <c r="C5" s="273" t="s">
        <v>887</v>
      </c>
      <c r="D5" s="273"/>
      <c r="E5" s="273"/>
      <c r="F5" s="273"/>
      <c r="G5" s="273"/>
      <c r="H5" s="273"/>
    </row>
    <row r="6" spans="1:8" ht="15.75" customHeight="1">
      <c r="D6" s="273" t="s">
        <v>154</v>
      </c>
      <c r="E6" s="273"/>
      <c r="F6" s="273"/>
      <c r="G6" s="273"/>
      <c r="H6" s="273"/>
    </row>
    <row r="7" spans="1:8" ht="15.75" customHeight="1">
      <c r="D7" s="273" t="s">
        <v>0</v>
      </c>
      <c r="E7" s="273"/>
      <c r="F7" s="273"/>
      <c r="G7" s="273"/>
      <c r="H7" s="273"/>
    </row>
    <row r="8" spans="1:8" ht="15.75" customHeight="1">
      <c r="D8" s="273" t="s">
        <v>1</v>
      </c>
      <c r="E8" s="273"/>
      <c r="F8" s="273"/>
      <c r="G8" s="273"/>
      <c r="H8" s="273"/>
    </row>
    <row r="9" spans="1:8" ht="16.5" customHeight="1">
      <c r="A9" s="186"/>
      <c r="D9" s="273" t="s">
        <v>2</v>
      </c>
      <c r="E9" s="273"/>
      <c r="F9" s="273"/>
      <c r="G9" s="273"/>
      <c r="H9" s="273"/>
    </row>
    <row r="10" spans="1:8" ht="17.25" customHeight="1">
      <c r="A10" s="186"/>
      <c r="C10" s="273" t="s">
        <v>842</v>
      </c>
      <c r="D10" s="273"/>
      <c r="E10" s="273"/>
      <c r="F10" s="273"/>
      <c r="G10" s="273"/>
      <c r="H10" s="273"/>
    </row>
    <row r="11" spans="1:8" ht="18.75">
      <c r="A11" s="186"/>
    </row>
    <row r="12" spans="1:8" ht="15" customHeight="1">
      <c r="A12" s="299" t="s">
        <v>68</v>
      </c>
      <c r="B12" s="299"/>
      <c r="C12" s="299"/>
      <c r="D12" s="299"/>
      <c r="E12" s="299"/>
      <c r="F12" s="299"/>
      <c r="G12" s="299"/>
      <c r="H12" s="299"/>
    </row>
    <row r="13" spans="1:8" ht="15" customHeight="1">
      <c r="A13" s="299" t="s">
        <v>699</v>
      </c>
      <c r="B13" s="299"/>
      <c r="C13" s="299"/>
      <c r="D13" s="299"/>
      <c r="E13" s="299"/>
      <c r="F13" s="299"/>
      <c r="G13" s="299"/>
      <c r="H13" s="299"/>
    </row>
    <row r="14" spans="1:8" ht="15.75">
      <c r="A14" s="187"/>
    </row>
    <row r="15" spans="1:8" ht="23.25" customHeight="1">
      <c r="A15" s="83"/>
      <c r="E15" s="298" t="s">
        <v>300</v>
      </c>
      <c r="F15" s="298"/>
      <c r="G15" s="298"/>
      <c r="H15" s="298"/>
    </row>
    <row r="16" spans="1:8" ht="63.75" customHeight="1">
      <c r="A16" s="300"/>
      <c r="B16" s="301" t="s">
        <v>71</v>
      </c>
      <c r="C16" s="301" t="s">
        <v>62</v>
      </c>
      <c r="D16" s="297" t="s">
        <v>10</v>
      </c>
      <c r="E16" s="297" t="s">
        <v>63</v>
      </c>
      <c r="F16" s="297" t="s">
        <v>700</v>
      </c>
      <c r="G16" s="294" t="s">
        <v>856</v>
      </c>
      <c r="H16" s="297" t="s">
        <v>700</v>
      </c>
    </row>
    <row r="17" spans="1:8" ht="33" customHeight="1">
      <c r="A17" s="300"/>
      <c r="B17" s="301"/>
      <c r="C17" s="301"/>
      <c r="D17" s="297"/>
      <c r="E17" s="297"/>
      <c r="F17" s="297"/>
      <c r="G17" s="295"/>
      <c r="H17" s="297"/>
    </row>
    <row r="18" spans="1:8" ht="35.25" customHeight="1">
      <c r="A18" s="300"/>
      <c r="B18" s="301"/>
      <c r="C18" s="301"/>
      <c r="D18" s="297"/>
      <c r="E18" s="297"/>
      <c r="F18" s="297"/>
      <c r="G18" s="296"/>
      <c r="H18" s="297"/>
    </row>
    <row r="19" spans="1:8" ht="15.75">
      <c r="A19" s="85" t="s">
        <v>64</v>
      </c>
      <c r="B19" s="44" t="s">
        <v>66</v>
      </c>
      <c r="C19" s="86"/>
      <c r="D19" s="87"/>
      <c r="E19" s="87"/>
      <c r="F19" s="74">
        <f>F20+F21+F22+F23+F24+F25+F26+F27+F28+F29+F30+F31+F32+F33+F34+F35+F36+F37+F38+F39+F40+F41+F42+F43+F44+F45+F46+F47+F48+F49+F50+F51+F52+F53+F54+F55+F56+F57+F58+F59+F60+F61+F62+F63+F64+F66+F65</f>
        <v>39973956.589999996</v>
      </c>
      <c r="G19" s="74">
        <f t="shared" ref="G19:H19" si="0">G20+G21+G22+G23+G24+G25+G26+G27+G28+G29+G30+G31+G32+G33+G34+G35+G36+G37+G38+G39+G40+G41+G42+G43+G44+G45+G46+G47+G48+G49+G50+G51+G52+G53+G54+G55+G56+G57+G58+G59+G60+G61+G62+G63+G64+G66+G65</f>
        <v>8963195.0500000007</v>
      </c>
      <c r="H19" s="74">
        <f t="shared" si="0"/>
        <v>48937151.639999993</v>
      </c>
    </row>
    <row r="20" spans="1:8" ht="63.75">
      <c r="A20" s="37" t="s">
        <v>108</v>
      </c>
      <c r="B20" s="165" t="s">
        <v>66</v>
      </c>
      <c r="C20" s="165" t="s">
        <v>75</v>
      </c>
      <c r="D20" s="25">
        <v>4190000250</v>
      </c>
      <c r="E20" s="167">
        <v>100</v>
      </c>
      <c r="F20" s="75">
        <v>1575776</v>
      </c>
      <c r="G20" s="147">
        <v>10628</v>
      </c>
      <c r="H20" s="75">
        <f>F20+G20</f>
        <v>1586404</v>
      </c>
    </row>
    <row r="21" spans="1:8" ht="66.75" customHeight="1">
      <c r="A21" s="39" t="s">
        <v>672</v>
      </c>
      <c r="B21" s="165" t="s">
        <v>66</v>
      </c>
      <c r="C21" s="165" t="s">
        <v>42</v>
      </c>
      <c r="D21" s="165" t="s">
        <v>668</v>
      </c>
      <c r="E21" s="167">
        <v>100</v>
      </c>
      <c r="F21" s="75">
        <v>383040</v>
      </c>
      <c r="G21" s="147"/>
      <c r="H21" s="75">
        <f t="shared" ref="H21:H66" si="1">F21+G21</f>
        <v>383040</v>
      </c>
    </row>
    <row r="22" spans="1:8" ht="51.75" customHeight="1">
      <c r="A22" s="39" t="s">
        <v>673</v>
      </c>
      <c r="B22" s="165" t="s">
        <v>66</v>
      </c>
      <c r="C22" s="165" t="s">
        <v>42</v>
      </c>
      <c r="D22" s="165" t="s">
        <v>668</v>
      </c>
      <c r="E22" s="167">
        <v>200</v>
      </c>
      <c r="F22" s="75">
        <v>38349.56</v>
      </c>
      <c r="G22" s="147"/>
      <c r="H22" s="75">
        <f t="shared" si="1"/>
        <v>38349.56</v>
      </c>
    </row>
    <row r="23" spans="1:8" ht="54.75" customHeight="1">
      <c r="A23" s="26" t="s">
        <v>109</v>
      </c>
      <c r="B23" s="165" t="s">
        <v>66</v>
      </c>
      <c r="C23" s="165" t="s">
        <v>42</v>
      </c>
      <c r="D23" s="25">
        <v>4190000280</v>
      </c>
      <c r="E23" s="167">
        <v>100</v>
      </c>
      <c r="F23" s="75">
        <v>15782300</v>
      </c>
      <c r="G23" s="147">
        <v>460500</v>
      </c>
      <c r="H23" s="75">
        <f t="shared" si="1"/>
        <v>16242800</v>
      </c>
    </row>
    <row r="24" spans="1:8" ht="38.25">
      <c r="A24" s="26" t="s">
        <v>140</v>
      </c>
      <c r="B24" s="165" t="s">
        <v>66</v>
      </c>
      <c r="C24" s="165" t="s">
        <v>42</v>
      </c>
      <c r="D24" s="25">
        <v>4190000280</v>
      </c>
      <c r="E24" s="167">
        <v>200</v>
      </c>
      <c r="F24" s="75">
        <v>1291051.8</v>
      </c>
      <c r="G24" s="147">
        <v>451364</v>
      </c>
      <c r="H24" s="75">
        <f t="shared" si="1"/>
        <v>1742415.8</v>
      </c>
    </row>
    <row r="25" spans="1:8" ht="28.5" customHeight="1">
      <c r="A25" s="26" t="s">
        <v>110</v>
      </c>
      <c r="B25" s="165" t="s">
        <v>66</v>
      </c>
      <c r="C25" s="165" t="s">
        <v>42</v>
      </c>
      <c r="D25" s="25">
        <v>4190000280</v>
      </c>
      <c r="E25" s="167">
        <v>800</v>
      </c>
      <c r="F25" s="75">
        <v>25400</v>
      </c>
      <c r="G25" s="147"/>
      <c r="H25" s="75">
        <f t="shared" si="1"/>
        <v>25400</v>
      </c>
    </row>
    <row r="26" spans="1:8" ht="54.75" customHeight="1">
      <c r="A26" s="39" t="s">
        <v>752</v>
      </c>
      <c r="B26" s="165" t="s">
        <v>66</v>
      </c>
      <c r="C26" s="165" t="s">
        <v>73</v>
      </c>
      <c r="D26" s="25">
        <v>4490051200</v>
      </c>
      <c r="E26" s="40">
        <v>200</v>
      </c>
      <c r="F26" s="75">
        <v>11045.41</v>
      </c>
      <c r="G26" s="147"/>
      <c r="H26" s="75">
        <f t="shared" si="1"/>
        <v>11045.41</v>
      </c>
    </row>
    <row r="27" spans="1:8" ht="38.25" customHeight="1">
      <c r="A27" s="39" t="s">
        <v>481</v>
      </c>
      <c r="B27" s="165" t="s">
        <v>66</v>
      </c>
      <c r="C27" s="165" t="s">
        <v>45</v>
      </c>
      <c r="D27" s="165" t="s">
        <v>656</v>
      </c>
      <c r="E27" s="40">
        <v>200</v>
      </c>
      <c r="F27" s="75">
        <v>100000</v>
      </c>
      <c r="G27" s="147"/>
      <c r="H27" s="75">
        <f t="shared" si="1"/>
        <v>100000</v>
      </c>
    </row>
    <row r="28" spans="1:8" ht="38.25" customHeight="1">
      <c r="A28" s="26" t="s">
        <v>495</v>
      </c>
      <c r="B28" s="165" t="s">
        <v>66</v>
      </c>
      <c r="C28" s="165" t="s">
        <v>45</v>
      </c>
      <c r="D28" s="148" t="s">
        <v>658</v>
      </c>
      <c r="E28" s="167">
        <v>200</v>
      </c>
      <c r="F28" s="75">
        <v>400000</v>
      </c>
      <c r="G28" s="147"/>
      <c r="H28" s="75">
        <f t="shared" si="1"/>
        <v>400000</v>
      </c>
    </row>
    <row r="29" spans="1:8" ht="39">
      <c r="A29" s="59" t="s">
        <v>496</v>
      </c>
      <c r="B29" s="165" t="s">
        <v>66</v>
      </c>
      <c r="C29" s="165" t="s">
        <v>45</v>
      </c>
      <c r="D29" s="165" t="s">
        <v>659</v>
      </c>
      <c r="E29" s="167">
        <v>200</v>
      </c>
      <c r="F29" s="75">
        <v>100000</v>
      </c>
      <c r="G29" s="147"/>
      <c r="H29" s="75">
        <f t="shared" si="1"/>
        <v>100000</v>
      </c>
    </row>
    <row r="30" spans="1:8" ht="25.5" customHeight="1">
      <c r="A30" s="39" t="s">
        <v>497</v>
      </c>
      <c r="B30" s="165" t="s">
        <v>66</v>
      </c>
      <c r="C30" s="165" t="s">
        <v>45</v>
      </c>
      <c r="D30" s="148" t="s">
        <v>847</v>
      </c>
      <c r="E30" s="167">
        <v>200</v>
      </c>
      <c r="F30" s="75">
        <v>1200000</v>
      </c>
      <c r="G30" s="147"/>
      <c r="H30" s="75">
        <f t="shared" si="1"/>
        <v>1200000</v>
      </c>
    </row>
    <row r="31" spans="1:8" ht="27.75" customHeight="1">
      <c r="A31" s="46" t="s">
        <v>504</v>
      </c>
      <c r="B31" s="165" t="s">
        <v>66</v>
      </c>
      <c r="C31" s="165" t="s">
        <v>45</v>
      </c>
      <c r="D31" s="148" t="s">
        <v>663</v>
      </c>
      <c r="E31" s="167">
        <v>200</v>
      </c>
      <c r="F31" s="75">
        <v>40000</v>
      </c>
      <c r="G31" s="147"/>
      <c r="H31" s="75">
        <f t="shared" si="1"/>
        <v>40000</v>
      </c>
    </row>
    <row r="32" spans="1:8" ht="26.25" customHeight="1">
      <c r="A32" s="46" t="s">
        <v>508</v>
      </c>
      <c r="B32" s="165" t="s">
        <v>66</v>
      </c>
      <c r="C32" s="165" t="s">
        <v>45</v>
      </c>
      <c r="D32" s="148" t="s">
        <v>750</v>
      </c>
      <c r="E32" s="167">
        <v>200</v>
      </c>
      <c r="F32" s="75">
        <v>10000</v>
      </c>
      <c r="G32" s="147"/>
      <c r="H32" s="75">
        <f t="shared" si="1"/>
        <v>10000</v>
      </c>
    </row>
    <row r="33" spans="1:8" ht="39.75" customHeight="1">
      <c r="A33" s="39" t="s">
        <v>516</v>
      </c>
      <c r="B33" s="165" t="s">
        <v>66</v>
      </c>
      <c r="C33" s="165" t="s">
        <v>45</v>
      </c>
      <c r="D33" s="148" t="s">
        <v>664</v>
      </c>
      <c r="E33" s="167">
        <v>200</v>
      </c>
      <c r="F33" s="75">
        <v>700000</v>
      </c>
      <c r="G33" s="147"/>
      <c r="H33" s="75">
        <f t="shared" si="1"/>
        <v>700000</v>
      </c>
    </row>
    <row r="34" spans="1:8" ht="51">
      <c r="A34" s="46" t="s">
        <v>517</v>
      </c>
      <c r="B34" s="165" t="s">
        <v>66</v>
      </c>
      <c r="C34" s="165" t="s">
        <v>45</v>
      </c>
      <c r="D34" s="148" t="s">
        <v>849</v>
      </c>
      <c r="E34" s="167">
        <v>200</v>
      </c>
      <c r="F34" s="75">
        <v>100000</v>
      </c>
      <c r="G34" s="147"/>
      <c r="H34" s="75">
        <f t="shared" si="1"/>
        <v>100000</v>
      </c>
    </row>
    <row r="35" spans="1:8" ht="51.75">
      <c r="A35" s="39" t="s">
        <v>521</v>
      </c>
      <c r="B35" s="165" t="s">
        <v>66</v>
      </c>
      <c r="C35" s="165" t="s">
        <v>45</v>
      </c>
      <c r="D35" s="148" t="s">
        <v>665</v>
      </c>
      <c r="E35" s="167">
        <v>200</v>
      </c>
      <c r="F35" s="75">
        <v>50000</v>
      </c>
      <c r="G35" s="147"/>
      <c r="H35" s="75">
        <f t="shared" si="1"/>
        <v>50000</v>
      </c>
    </row>
    <row r="36" spans="1:8" ht="40.5" customHeight="1">
      <c r="A36" s="39" t="s">
        <v>138</v>
      </c>
      <c r="B36" s="165" t="s">
        <v>66</v>
      </c>
      <c r="C36" s="165" t="s">
        <v>45</v>
      </c>
      <c r="D36" s="165" t="s">
        <v>666</v>
      </c>
      <c r="E36" s="167">
        <v>200</v>
      </c>
      <c r="F36" s="75">
        <v>350000</v>
      </c>
      <c r="G36" s="147"/>
      <c r="H36" s="75">
        <f t="shared" si="1"/>
        <v>350000</v>
      </c>
    </row>
    <row r="37" spans="1:8" ht="41.25" customHeight="1">
      <c r="A37" s="26" t="s">
        <v>146</v>
      </c>
      <c r="B37" s="165" t="s">
        <v>66</v>
      </c>
      <c r="C37" s="165" t="s">
        <v>45</v>
      </c>
      <c r="D37" s="25">
        <v>4390080350</v>
      </c>
      <c r="E37" s="167">
        <v>200</v>
      </c>
      <c r="F37" s="75">
        <v>6189</v>
      </c>
      <c r="G37" s="147"/>
      <c r="H37" s="75">
        <f t="shared" si="1"/>
        <v>6189</v>
      </c>
    </row>
    <row r="38" spans="1:8" ht="25.5">
      <c r="A38" s="26" t="s">
        <v>149</v>
      </c>
      <c r="B38" s="165" t="s">
        <v>66</v>
      </c>
      <c r="C38" s="165" t="s">
        <v>45</v>
      </c>
      <c r="D38" s="25">
        <v>4290020120</v>
      </c>
      <c r="E38" s="167">
        <v>800</v>
      </c>
      <c r="F38" s="75">
        <v>50000</v>
      </c>
      <c r="G38" s="147"/>
      <c r="H38" s="75">
        <f t="shared" si="1"/>
        <v>50000</v>
      </c>
    </row>
    <row r="39" spans="1:8" ht="54" customHeight="1">
      <c r="A39" s="26" t="s">
        <v>143</v>
      </c>
      <c r="B39" s="165" t="s">
        <v>66</v>
      </c>
      <c r="C39" s="165" t="s">
        <v>45</v>
      </c>
      <c r="D39" s="25">
        <v>4290020140</v>
      </c>
      <c r="E39" s="167">
        <v>200</v>
      </c>
      <c r="F39" s="75">
        <v>84000</v>
      </c>
      <c r="G39" s="147"/>
      <c r="H39" s="75">
        <f t="shared" si="1"/>
        <v>84000</v>
      </c>
    </row>
    <row r="40" spans="1:8">
      <c r="A40" s="26" t="s">
        <v>848</v>
      </c>
      <c r="B40" s="194" t="s">
        <v>66</v>
      </c>
      <c r="C40" s="194" t="s">
        <v>45</v>
      </c>
      <c r="D40" s="25">
        <v>4290000460</v>
      </c>
      <c r="E40" s="195">
        <v>800</v>
      </c>
      <c r="F40" s="75">
        <v>85652</v>
      </c>
      <c r="G40" s="147">
        <v>45651</v>
      </c>
      <c r="H40" s="75">
        <f t="shared" si="1"/>
        <v>131303</v>
      </c>
    </row>
    <row r="41" spans="1:8" ht="53.25" customHeight="1">
      <c r="A41" s="26" t="s">
        <v>144</v>
      </c>
      <c r="B41" s="165" t="s">
        <v>66</v>
      </c>
      <c r="C41" s="165" t="s">
        <v>753</v>
      </c>
      <c r="D41" s="25">
        <v>4290020150</v>
      </c>
      <c r="E41" s="167">
        <v>200</v>
      </c>
      <c r="F41" s="75">
        <v>320000</v>
      </c>
      <c r="G41" s="147"/>
      <c r="H41" s="75">
        <f t="shared" si="1"/>
        <v>320000</v>
      </c>
    </row>
    <row r="42" spans="1:8" ht="63.75">
      <c r="A42" s="45" t="s">
        <v>751</v>
      </c>
      <c r="B42" s="165" t="s">
        <v>66</v>
      </c>
      <c r="C42" s="165" t="s">
        <v>48</v>
      </c>
      <c r="D42" s="25">
        <v>4390080370</v>
      </c>
      <c r="E42" s="167">
        <v>200</v>
      </c>
      <c r="F42" s="75">
        <v>30983.33</v>
      </c>
      <c r="G42" s="147"/>
      <c r="H42" s="75">
        <f t="shared" si="1"/>
        <v>30983.33</v>
      </c>
    </row>
    <row r="43" spans="1:8" ht="90" customHeight="1">
      <c r="A43" s="45" t="s">
        <v>376</v>
      </c>
      <c r="B43" s="165" t="s">
        <v>66</v>
      </c>
      <c r="C43" s="165" t="s">
        <v>48</v>
      </c>
      <c r="D43" s="25">
        <v>4390082400</v>
      </c>
      <c r="E43" s="167">
        <v>200</v>
      </c>
      <c r="F43" s="75">
        <v>228137</v>
      </c>
      <c r="G43" s="147"/>
      <c r="H43" s="75">
        <f t="shared" si="1"/>
        <v>228137</v>
      </c>
    </row>
    <row r="44" spans="1:8" ht="54" customHeight="1">
      <c r="A44" s="24" t="s">
        <v>440</v>
      </c>
      <c r="B44" s="165" t="s">
        <v>66</v>
      </c>
      <c r="C44" s="165" t="s">
        <v>49</v>
      </c>
      <c r="D44" s="165" t="s">
        <v>607</v>
      </c>
      <c r="E44" s="167">
        <v>200</v>
      </c>
      <c r="F44" s="75">
        <v>647336.13</v>
      </c>
      <c r="G44" s="147">
        <v>657779.31999999995</v>
      </c>
      <c r="H44" s="75">
        <f t="shared" si="1"/>
        <v>1305115.45</v>
      </c>
    </row>
    <row r="45" spans="1:8" ht="54.75" customHeight="1">
      <c r="A45" s="24" t="s">
        <v>444</v>
      </c>
      <c r="B45" s="165" t="s">
        <v>66</v>
      </c>
      <c r="C45" s="165" t="s">
        <v>49</v>
      </c>
      <c r="D45" s="165" t="s">
        <v>608</v>
      </c>
      <c r="E45" s="167">
        <v>200</v>
      </c>
      <c r="F45" s="75">
        <v>500000</v>
      </c>
      <c r="G45" s="147"/>
      <c r="H45" s="75">
        <f t="shared" si="1"/>
        <v>500000</v>
      </c>
    </row>
    <row r="46" spans="1:8" ht="67.5" customHeight="1">
      <c r="A46" s="124" t="s">
        <v>674</v>
      </c>
      <c r="B46" s="165" t="s">
        <v>66</v>
      </c>
      <c r="C46" s="165" t="s">
        <v>49</v>
      </c>
      <c r="D46" s="165" t="s">
        <v>609</v>
      </c>
      <c r="E46" s="167">
        <v>200</v>
      </c>
      <c r="F46" s="75">
        <v>5579586.3600000003</v>
      </c>
      <c r="G46" s="147"/>
      <c r="H46" s="75">
        <f t="shared" si="1"/>
        <v>5579586.3600000003</v>
      </c>
    </row>
    <row r="47" spans="1:8" ht="90">
      <c r="A47" s="39" t="s">
        <v>632</v>
      </c>
      <c r="B47" s="165" t="s">
        <v>66</v>
      </c>
      <c r="C47" s="165" t="s">
        <v>49</v>
      </c>
      <c r="D47" s="165" t="s">
        <v>647</v>
      </c>
      <c r="E47" s="167">
        <v>200</v>
      </c>
      <c r="F47" s="75">
        <v>500000</v>
      </c>
      <c r="G47" s="147"/>
      <c r="H47" s="75">
        <f t="shared" si="1"/>
        <v>500000</v>
      </c>
    </row>
    <row r="48" spans="1:8" ht="28.5" customHeight="1">
      <c r="A48" s="26" t="s">
        <v>844</v>
      </c>
      <c r="B48" s="165" t="s">
        <v>66</v>
      </c>
      <c r="C48" s="165" t="s">
        <v>49</v>
      </c>
      <c r="D48" s="165" t="s">
        <v>755</v>
      </c>
      <c r="E48" s="167">
        <v>200</v>
      </c>
      <c r="F48" s="75">
        <v>1800000</v>
      </c>
      <c r="G48" s="147"/>
      <c r="H48" s="75">
        <f t="shared" si="1"/>
        <v>1800000</v>
      </c>
    </row>
    <row r="49" spans="1:8" ht="52.5" customHeight="1">
      <c r="A49" s="47" t="s">
        <v>776</v>
      </c>
      <c r="B49" s="165" t="s">
        <v>66</v>
      </c>
      <c r="C49" s="165" t="s">
        <v>50</v>
      </c>
      <c r="D49" s="167">
        <v>2410120200</v>
      </c>
      <c r="E49" s="167">
        <v>800</v>
      </c>
      <c r="F49" s="75">
        <v>30000</v>
      </c>
      <c r="G49" s="147"/>
      <c r="H49" s="75">
        <f t="shared" si="1"/>
        <v>30000</v>
      </c>
    </row>
    <row r="50" spans="1:8" ht="30" customHeight="1">
      <c r="A50" s="26" t="s">
        <v>708</v>
      </c>
      <c r="B50" s="165" t="s">
        <v>66</v>
      </c>
      <c r="C50" s="165" t="s">
        <v>50</v>
      </c>
      <c r="D50" s="165" t="s">
        <v>657</v>
      </c>
      <c r="E50" s="167">
        <v>200</v>
      </c>
      <c r="F50" s="75">
        <v>550000</v>
      </c>
      <c r="G50" s="147"/>
      <c r="H50" s="75">
        <f t="shared" si="1"/>
        <v>550000</v>
      </c>
    </row>
    <row r="51" spans="1:8" ht="26.25" customHeight="1">
      <c r="A51" s="26" t="s">
        <v>610</v>
      </c>
      <c r="B51" s="165" t="s">
        <v>66</v>
      </c>
      <c r="C51" s="165" t="s">
        <v>50</v>
      </c>
      <c r="D51" s="148" t="s">
        <v>709</v>
      </c>
      <c r="E51" s="167">
        <v>200</v>
      </c>
      <c r="F51" s="75">
        <v>150000</v>
      </c>
      <c r="G51" s="147"/>
      <c r="H51" s="75">
        <f t="shared" si="1"/>
        <v>150000</v>
      </c>
    </row>
    <row r="52" spans="1:8" ht="39">
      <c r="A52" s="39" t="s">
        <v>619</v>
      </c>
      <c r="B52" s="165" t="s">
        <v>66</v>
      </c>
      <c r="C52" s="165" t="s">
        <v>50</v>
      </c>
      <c r="D52" s="167">
        <v>3120120850</v>
      </c>
      <c r="E52" s="167">
        <v>200</v>
      </c>
      <c r="F52" s="75">
        <v>550000</v>
      </c>
      <c r="G52" s="147"/>
      <c r="H52" s="75">
        <f t="shared" si="1"/>
        <v>550000</v>
      </c>
    </row>
    <row r="53" spans="1:8" ht="42" customHeight="1">
      <c r="A53" s="39" t="s">
        <v>620</v>
      </c>
      <c r="B53" s="165" t="s">
        <v>66</v>
      </c>
      <c r="C53" s="165" t="s">
        <v>50</v>
      </c>
      <c r="D53" s="167">
        <v>3120120860</v>
      </c>
      <c r="E53" s="167">
        <v>200</v>
      </c>
      <c r="F53" s="75">
        <v>250000</v>
      </c>
      <c r="G53" s="147"/>
      <c r="H53" s="75">
        <f t="shared" si="1"/>
        <v>250000</v>
      </c>
    </row>
    <row r="54" spans="1:8" ht="51.75">
      <c r="A54" s="146" t="s">
        <v>621</v>
      </c>
      <c r="B54" s="164" t="s">
        <v>66</v>
      </c>
      <c r="C54" s="164" t="s">
        <v>50</v>
      </c>
      <c r="D54" s="142" t="s">
        <v>662</v>
      </c>
      <c r="E54" s="166">
        <v>200</v>
      </c>
      <c r="F54" s="169">
        <v>75000</v>
      </c>
      <c r="G54" s="147"/>
      <c r="H54" s="75">
        <f t="shared" si="1"/>
        <v>75000</v>
      </c>
    </row>
    <row r="55" spans="1:8" ht="41.25" customHeight="1">
      <c r="A55" s="56" t="s">
        <v>156</v>
      </c>
      <c r="B55" s="165" t="s">
        <v>66</v>
      </c>
      <c r="C55" s="165" t="s">
        <v>50</v>
      </c>
      <c r="D55" s="62">
        <v>4290020180</v>
      </c>
      <c r="E55" s="62">
        <v>200</v>
      </c>
      <c r="F55" s="77">
        <v>210000</v>
      </c>
      <c r="G55" s="147"/>
      <c r="H55" s="75">
        <f t="shared" si="1"/>
        <v>210000</v>
      </c>
    </row>
    <row r="56" spans="1:8" ht="39" customHeight="1">
      <c r="A56" s="39" t="s">
        <v>478</v>
      </c>
      <c r="B56" s="165" t="s">
        <v>66</v>
      </c>
      <c r="C56" s="165" t="s">
        <v>170</v>
      </c>
      <c r="D56" s="165" t="s">
        <v>648</v>
      </c>
      <c r="E56" s="40">
        <v>200</v>
      </c>
      <c r="F56" s="75">
        <v>879900</v>
      </c>
      <c r="G56" s="147"/>
      <c r="H56" s="75">
        <f t="shared" si="1"/>
        <v>879900</v>
      </c>
    </row>
    <row r="57" spans="1:8" ht="42.75" customHeight="1">
      <c r="A57" s="39" t="s">
        <v>168</v>
      </c>
      <c r="B57" s="165" t="s">
        <v>66</v>
      </c>
      <c r="C57" s="165" t="s">
        <v>170</v>
      </c>
      <c r="D57" s="165" t="s">
        <v>649</v>
      </c>
      <c r="E57" s="40">
        <v>200</v>
      </c>
      <c r="F57" s="75">
        <v>800000</v>
      </c>
      <c r="G57" s="147"/>
      <c r="H57" s="75">
        <f t="shared" si="1"/>
        <v>800000</v>
      </c>
    </row>
    <row r="58" spans="1:8" ht="39">
      <c r="A58" s="39" t="s">
        <v>746</v>
      </c>
      <c r="B58" s="196" t="s">
        <v>66</v>
      </c>
      <c r="C58" s="196" t="s">
        <v>170</v>
      </c>
      <c r="D58" s="196" t="s">
        <v>747</v>
      </c>
      <c r="E58" s="197">
        <v>200</v>
      </c>
      <c r="F58" s="75">
        <v>50000</v>
      </c>
      <c r="G58" s="147"/>
      <c r="H58" s="75">
        <f t="shared" si="1"/>
        <v>50000</v>
      </c>
    </row>
    <row r="59" spans="1:8" ht="44.25" customHeight="1">
      <c r="A59" s="39" t="s">
        <v>472</v>
      </c>
      <c r="B59" s="165" t="s">
        <v>66</v>
      </c>
      <c r="C59" s="165" t="s">
        <v>169</v>
      </c>
      <c r="D59" s="165" t="s">
        <v>470</v>
      </c>
      <c r="E59" s="40">
        <v>400</v>
      </c>
      <c r="F59" s="75">
        <v>337710</v>
      </c>
      <c r="G59" s="147"/>
      <c r="H59" s="75">
        <f t="shared" si="1"/>
        <v>337710</v>
      </c>
    </row>
    <row r="60" spans="1:8" ht="27" customHeight="1">
      <c r="A60" s="39" t="s">
        <v>167</v>
      </c>
      <c r="B60" s="165" t="s">
        <v>66</v>
      </c>
      <c r="C60" s="165" t="s">
        <v>169</v>
      </c>
      <c r="D60" s="165" t="s">
        <v>653</v>
      </c>
      <c r="E60" s="167">
        <v>200</v>
      </c>
      <c r="F60" s="75">
        <v>500000</v>
      </c>
      <c r="G60" s="147"/>
      <c r="H60" s="75">
        <f t="shared" si="1"/>
        <v>500000</v>
      </c>
    </row>
    <row r="61" spans="1:8" ht="39.75" customHeight="1">
      <c r="A61" s="39" t="s">
        <v>791</v>
      </c>
      <c r="B61" s="165" t="s">
        <v>66</v>
      </c>
      <c r="C61" s="196" t="s">
        <v>169</v>
      </c>
      <c r="D61" s="165" t="s">
        <v>792</v>
      </c>
      <c r="E61" s="167">
        <v>200</v>
      </c>
      <c r="F61" s="75">
        <v>100000</v>
      </c>
      <c r="G61" s="147"/>
      <c r="H61" s="75">
        <f t="shared" si="1"/>
        <v>100000</v>
      </c>
    </row>
    <row r="62" spans="1:8" ht="39">
      <c r="A62" s="39" t="s">
        <v>867</v>
      </c>
      <c r="B62" s="226" t="s">
        <v>66</v>
      </c>
      <c r="C62" s="226" t="s">
        <v>169</v>
      </c>
      <c r="D62" s="226" t="s">
        <v>864</v>
      </c>
      <c r="E62" s="40">
        <v>800</v>
      </c>
      <c r="F62" s="75"/>
      <c r="G62" s="147">
        <v>4000000</v>
      </c>
      <c r="H62" s="75">
        <f t="shared" si="1"/>
        <v>4000000</v>
      </c>
    </row>
    <row r="63" spans="1:8" ht="39" customHeight="1">
      <c r="A63" s="26" t="s">
        <v>613</v>
      </c>
      <c r="B63" s="165" t="s">
        <v>66</v>
      </c>
      <c r="C63" s="165" t="s">
        <v>169</v>
      </c>
      <c r="D63" s="148" t="s">
        <v>712</v>
      </c>
      <c r="E63" s="167">
        <v>200</v>
      </c>
      <c r="F63" s="75">
        <v>1586100</v>
      </c>
      <c r="G63" s="147"/>
      <c r="H63" s="75">
        <f t="shared" si="1"/>
        <v>1586100</v>
      </c>
    </row>
    <row r="64" spans="1:8" ht="54.75" customHeight="1">
      <c r="A64" s="26" t="s">
        <v>614</v>
      </c>
      <c r="B64" s="165" t="s">
        <v>66</v>
      </c>
      <c r="C64" s="165" t="s">
        <v>169</v>
      </c>
      <c r="D64" s="148" t="s">
        <v>891</v>
      </c>
      <c r="E64" s="167">
        <v>200</v>
      </c>
      <c r="F64" s="75">
        <v>400000</v>
      </c>
      <c r="G64" s="147"/>
      <c r="H64" s="75">
        <f t="shared" si="1"/>
        <v>400000</v>
      </c>
    </row>
    <row r="65" spans="1:8" ht="54.75" customHeight="1">
      <c r="A65" s="26" t="s">
        <v>884</v>
      </c>
      <c r="B65" s="227" t="s">
        <v>66</v>
      </c>
      <c r="C65" s="227" t="s">
        <v>169</v>
      </c>
      <c r="D65" s="148" t="s">
        <v>883</v>
      </c>
      <c r="E65" s="228">
        <v>400</v>
      </c>
      <c r="F65" s="75"/>
      <c r="G65" s="147">
        <v>3337272.73</v>
      </c>
      <c r="H65" s="75">
        <f t="shared" si="1"/>
        <v>3337272.73</v>
      </c>
    </row>
    <row r="66" spans="1:8" ht="27" customHeight="1">
      <c r="A66" s="37" t="s">
        <v>114</v>
      </c>
      <c r="B66" s="165" t="s">
        <v>66</v>
      </c>
      <c r="C66" s="41" t="s">
        <v>59</v>
      </c>
      <c r="D66" s="25">
        <v>4290007010</v>
      </c>
      <c r="E66" s="167">
        <v>300</v>
      </c>
      <c r="F66" s="75">
        <v>1516400</v>
      </c>
      <c r="G66" s="147"/>
      <c r="H66" s="75">
        <f t="shared" si="1"/>
        <v>1516400</v>
      </c>
    </row>
    <row r="67" spans="1:8" ht="18" customHeight="1">
      <c r="A67" s="43" t="s">
        <v>65</v>
      </c>
      <c r="B67" s="44" t="s">
        <v>67</v>
      </c>
      <c r="C67" s="165"/>
      <c r="D67" s="25"/>
      <c r="E67" s="25"/>
      <c r="F67" s="88">
        <f>F68+F69</f>
        <v>688509</v>
      </c>
      <c r="G67" s="88">
        <f>G68+G69</f>
        <v>21553</v>
      </c>
      <c r="H67" s="88">
        <f>H68+H69</f>
        <v>710062</v>
      </c>
    </row>
    <row r="68" spans="1:8" ht="54.75" customHeight="1">
      <c r="A68" s="26" t="s">
        <v>107</v>
      </c>
      <c r="B68" s="165" t="s">
        <v>67</v>
      </c>
      <c r="C68" s="165" t="s">
        <v>41</v>
      </c>
      <c r="D68" s="25">
        <v>4090000270</v>
      </c>
      <c r="E68" s="167">
        <v>100</v>
      </c>
      <c r="F68" s="75">
        <v>587823</v>
      </c>
      <c r="G68" s="147">
        <v>17526</v>
      </c>
      <c r="H68" s="75">
        <f>F68+G68</f>
        <v>605349</v>
      </c>
    </row>
    <row r="69" spans="1:8" ht="41.25" customHeight="1">
      <c r="A69" s="26" t="s">
        <v>139</v>
      </c>
      <c r="B69" s="165" t="s">
        <v>67</v>
      </c>
      <c r="C69" s="165" t="s">
        <v>41</v>
      </c>
      <c r="D69" s="25">
        <v>4090000270</v>
      </c>
      <c r="E69" s="167">
        <v>200</v>
      </c>
      <c r="F69" s="75">
        <v>100686</v>
      </c>
      <c r="G69" s="147">
        <v>4027</v>
      </c>
      <c r="H69" s="75">
        <f>F69+G69</f>
        <v>104713</v>
      </c>
    </row>
    <row r="70" spans="1:8" ht="27" customHeight="1">
      <c r="A70" s="43" t="s">
        <v>4</v>
      </c>
      <c r="B70" s="44" t="s">
        <v>5</v>
      </c>
      <c r="C70" s="165"/>
      <c r="D70" s="25"/>
      <c r="E70" s="25"/>
      <c r="F70" s="74">
        <f>F71+F72+F73+F74+F75+F76+F77+F78+F79+F80+F81+F82+F83+F84+F85+F86+F87+F88+F89+F90+F91+F92+F93+F94+F95+F96+F97+F98+F99+F100+F101+F102+F103+F104+F105+F106+F107+F108+F109+F110+F112+F113+F114+F115</f>
        <v>48482621.68</v>
      </c>
      <c r="G70" s="74">
        <f t="shared" ref="G70:H70" si="2">G71+G72+G73+G74+G75+G76+G77+G78+G79+G80+G81+G82+G83+G84+G85+G86+G87+G88+G89+G90+G91+G92+G93+G94+G95+G96+G97+G98+G99+G100+G101+G102+G103+G104+G105+G106+G107+G108+G109+G110+G112+G113+G114+G115</f>
        <v>2256614.54</v>
      </c>
      <c r="H70" s="74">
        <f t="shared" si="2"/>
        <v>50739236.219999999</v>
      </c>
    </row>
    <row r="71" spans="1:8" ht="63.75">
      <c r="A71" s="26" t="s">
        <v>111</v>
      </c>
      <c r="B71" s="165" t="s">
        <v>5</v>
      </c>
      <c r="C71" s="165" t="s">
        <v>43</v>
      </c>
      <c r="D71" s="25">
        <v>4190000290</v>
      </c>
      <c r="E71" s="167">
        <v>100</v>
      </c>
      <c r="F71" s="75">
        <v>3913646</v>
      </c>
      <c r="G71" s="147">
        <v>116462</v>
      </c>
      <c r="H71" s="75">
        <f>F71+G71</f>
        <v>4030108</v>
      </c>
    </row>
    <row r="72" spans="1:8" ht="40.5" customHeight="1">
      <c r="A72" s="26" t="s">
        <v>142</v>
      </c>
      <c r="B72" s="165" t="s">
        <v>5</v>
      </c>
      <c r="C72" s="165" t="s">
        <v>43</v>
      </c>
      <c r="D72" s="25">
        <v>4190000290</v>
      </c>
      <c r="E72" s="167">
        <v>200</v>
      </c>
      <c r="F72" s="75">
        <v>213205</v>
      </c>
      <c r="G72" s="147">
        <v>8608</v>
      </c>
      <c r="H72" s="75">
        <f t="shared" ref="H72:H115" si="3">F72+G72</f>
        <v>221813</v>
      </c>
    </row>
    <row r="73" spans="1:8" ht="25.5">
      <c r="A73" s="26" t="s">
        <v>112</v>
      </c>
      <c r="B73" s="165" t="s">
        <v>5</v>
      </c>
      <c r="C73" s="165" t="s">
        <v>43</v>
      </c>
      <c r="D73" s="25">
        <v>4190000290</v>
      </c>
      <c r="E73" s="167">
        <v>800</v>
      </c>
      <c r="F73" s="75">
        <v>2000</v>
      </c>
      <c r="G73" s="147"/>
      <c r="H73" s="75">
        <f t="shared" si="3"/>
        <v>2000</v>
      </c>
    </row>
    <row r="74" spans="1:8" ht="25.5">
      <c r="A74" s="26" t="s">
        <v>113</v>
      </c>
      <c r="B74" s="165" t="s">
        <v>5</v>
      </c>
      <c r="C74" s="165" t="s">
        <v>44</v>
      </c>
      <c r="D74" s="25">
        <v>4290020090</v>
      </c>
      <c r="E74" s="167">
        <v>800</v>
      </c>
      <c r="F74" s="75">
        <v>6190197.6799999997</v>
      </c>
      <c r="G74" s="147"/>
      <c r="H74" s="75">
        <f t="shared" si="3"/>
        <v>6190197.6799999997</v>
      </c>
    </row>
    <row r="75" spans="1:8" ht="43.5" customHeight="1">
      <c r="A75" s="39" t="s">
        <v>516</v>
      </c>
      <c r="B75" s="165" t="s">
        <v>5</v>
      </c>
      <c r="C75" s="165" t="s">
        <v>45</v>
      </c>
      <c r="D75" s="148" t="s">
        <v>664</v>
      </c>
      <c r="E75" s="167">
        <v>200</v>
      </c>
      <c r="F75" s="75">
        <v>200000</v>
      </c>
      <c r="G75" s="147"/>
      <c r="H75" s="75">
        <f t="shared" si="3"/>
        <v>200000</v>
      </c>
    </row>
    <row r="76" spans="1:8" ht="68.25" customHeight="1">
      <c r="A76" s="26" t="s">
        <v>17</v>
      </c>
      <c r="B76" s="165" t="s">
        <v>5</v>
      </c>
      <c r="C76" s="165" t="s">
        <v>753</v>
      </c>
      <c r="D76" s="25">
        <v>4290000300</v>
      </c>
      <c r="E76" s="167">
        <v>100</v>
      </c>
      <c r="F76" s="75">
        <v>3983834</v>
      </c>
      <c r="G76" s="147"/>
      <c r="H76" s="75">
        <f t="shared" si="3"/>
        <v>3983834</v>
      </c>
    </row>
    <row r="77" spans="1:8" ht="51">
      <c r="A77" s="26" t="s">
        <v>145</v>
      </c>
      <c r="B77" s="165" t="s">
        <v>5</v>
      </c>
      <c r="C77" s="165" t="s">
        <v>753</v>
      </c>
      <c r="D77" s="25">
        <v>4290000300</v>
      </c>
      <c r="E77" s="167">
        <v>200</v>
      </c>
      <c r="F77" s="75">
        <v>2349483</v>
      </c>
      <c r="G77" s="147"/>
      <c r="H77" s="75">
        <f t="shared" si="3"/>
        <v>2349483</v>
      </c>
    </row>
    <row r="78" spans="1:8" ht="38.25">
      <c r="A78" s="26" t="s">
        <v>18</v>
      </c>
      <c r="B78" s="165" t="s">
        <v>5</v>
      </c>
      <c r="C78" s="165" t="s">
        <v>753</v>
      </c>
      <c r="D78" s="25">
        <v>4290000300</v>
      </c>
      <c r="E78" s="167">
        <v>800</v>
      </c>
      <c r="F78" s="75">
        <v>8046</v>
      </c>
      <c r="G78" s="147"/>
      <c r="H78" s="75">
        <f t="shared" si="3"/>
        <v>8046</v>
      </c>
    </row>
    <row r="79" spans="1:8" ht="54" customHeight="1">
      <c r="A79" s="45" t="s">
        <v>363</v>
      </c>
      <c r="B79" s="165" t="s">
        <v>5</v>
      </c>
      <c r="C79" s="165" t="s">
        <v>753</v>
      </c>
      <c r="D79" s="165" t="s">
        <v>369</v>
      </c>
      <c r="E79" s="167">
        <v>100</v>
      </c>
      <c r="F79" s="75">
        <v>479505</v>
      </c>
      <c r="G79" s="147"/>
      <c r="H79" s="75">
        <f t="shared" si="3"/>
        <v>479505</v>
      </c>
    </row>
    <row r="80" spans="1:8" ht="54" customHeight="1">
      <c r="A80" s="45" t="s">
        <v>364</v>
      </c>
      <c r="B80" s="165" t="s">
        <v>5</v>
      </c>
      <c r="C80" s="165" t="s">
        <v>753</v>
      </c>
      <c r="D80" s="165" t="s">
        <v>370</v>
      </c>
      <c r="E80" s="167">
        <v>100</v>
      </c>
      <c r="F80" s="75">
        <v>424402</v>
      </c>
      <c r="G80" s="147"/>
      <c r="H80" s="75">
        <f t="shared" si="3"/>
        <v>424402</v>
      </c>
    </row>
    <row r="81" spans="1:8" ht="51">
      <c r="A81" s="26" t="s">
        <v>812</v>
      </c>
      <c r="B81" s="165" t="s">
        <v>5</v>
      </c>
      <c r="C81" s="165" t="s">
        <v>753</v>
      </c>
      <c r="D81" s="25">
        <v>4290008100</v>
      </c>
      <c r="E81" s="167">
        <v>500</v>
      </c>
      <c r="F81" s="75">
        <v>966300</v>
      </c>
      <c r="G81" s="147"/>
      <c r="H81" s="75">
        <f t="shared" si="3"/>
        <v>966300</v>
      </c>
    </row>
    <row r="82" spans="1:8" ht="39">
      <c r="A82" s="24" t="s">
        <v>803</v>
      </c>
      <c r="B82" s="165" t="s">
        <v>5</v>
      </c>
      <c r="C82" s="165" t="s">
        <v>49</v>
      </c>
      <c r="D82" s="25">
        <v>2710108010</v>
      </c>
      <c r="E82" s="167">
        <v>500</v>
      </c>
      <c r="F82" s="75">
        <v>5709388</v>
      </c>
      <c r="G82" s="147"/>
      <c r="H82" s="75">
        <f t="shared" si="3"/>
        <v>5709388</v>
      </c>
    </row>
    <row r="83" spans="1:8" ht="66.75" customHeight="1">
      <c r="A83" s="37" t="s">
        <v>777</v>
      </c>
      <c r="B83" s="165" t="s">
        <v>5</v>
      </c>
      <c r="C83" s="165" t="s">
        <v>50</v>
      </c>
      <c r="D83" s="148" t="s">
        <v>641</v>
      </c>
      <c r="E83" s="167">
        <v>800</v>
      </c>
      <c r="F83" s="75">
        <v>200000</v>
      </c>
      <c r="G83" s="147"/>
      <c r="H83" s="75">
        <f t="shared" si="3"/>
        <v>200000</v>
      </c>
    </row>
    <row r="84" spans="1:8" ht="81.75" customHeight="1">
      <c r="A84" s="26" t="s">
        <v>773</v>
      </c>
      <c r="B84" s="165" t="s">
        <v>5</v>
      </c>
      <c r="C84" s="165" t="s">
        <v>50</v>
      </c>
      <c r="D84" s="148" t="s">
        <v>642</v>
      </c>
      <c r="E84" s="167">
        <v>800</v>
      </c>
      <c r="F84" s="75">
        <v>200000</v>
      </c>
      <c r="G84" s="147"/>
      <c r="H84" s="75">
        <f t="shared" si="3"/>
        <v>200000</v>
      </c>
    </row>
    <row r="85" spans="1:8" ht="27" customHeight="1">
      <c r="A85" s="39" t="s">
        <v>434</v>
      </c>
      <c r="B85" s="165" t="s">
        <v>5</v>
      </c>
      <c r="C85" s="165" t="s">
        <v>50</v>
      </c>
      <c r="D85" s="148" t="s">
        <v>643</v>
      </c>
      <c r="E85" s="167">
        <v>800</v>
      </c>
      <c r="F85" s="75"/>
      <c r="G85" s="147"/>
      <c r="H85" s="75">
        <f t="shared" si="3"/>
        <v>0</v>
      </c>
    </row>
    <row r="86" spans="1:8" ht="53.25" customHeight="1">
      <c r="A86" s="39" t="s">
        <v>841</v>
      </c>
      <c r="B86" s="165" t="s">
        <v>5</v>
      </c>
      <c r="C86" s="165" t="s">
        <v>170</v>
      </c>
      <c r="D86" s="165" t="s">
        <v>650</v>
      </c>
      <c r="E86" s="40">
        <v>800</v>
      </c>
      <c r="F86" s="75">
        <v>544000</v>
      </c>
      <c r="G86" s="147"/>
      <c r="H86" s="75">
        <f t="shared" si="3"/>
        <v>544000</v>
      </c>
    </row>
    <row r="87" spans="1:8" ht="38.25">
      <c r="A87" s="46" t="s">
        <v>804</v>
      </c>
      <c r="B87" s="165" t="s">
        <v>5</v>
      </c>
      <c r="C87" s="165" t="s">
        <v>170</v>
      </c>
      <c r="D87" s="165" t="s">
        <v>805</v>
      </c>
      <c r="E87" s="167">
        <v>500</v>
      </c>
      <c r="F87" s="75">
        <v>46200</v>
      </c>
      <c r="G87" s="147"/>
      <c r="H87" s="75">
        <f t="shared" si="3"/>
        <v>46200</v>
      </c>
    </row>
    <row r="88" spans="1:8" ht="51.75">
      <c r="A88" s="39" t="s">
        <v>789</v>
      </c>
      <c r="B88" s="165" t="s">
        <v>5</v>
      </c>
      <c r="C88" s="165" t="s">
        <v>169</v>
      </c>
      <c r="D88" s="165" t="s">
        <v>790</v>
      </c>
      <c r="E88" s="167">
        <v>800</v>
      </c>
      <c r="F88" s="75">
        <v>300000</v>
      </c>
      <c r="G88" s="147"/>
      <c r="H88" s="75">
        <f t="shared" si="3"/>
        <v>300000</v>
      </c>
    </row>
    <row r="89" spans="1:8" ht="65.25" customHeight="1">
      <c r="A89" s="39" t="s">
        <v>740</v>
      </c>
      <c r="B89" s="165" t="s">
        <v>5</v>
      </c>
      <c r="C89" s="165" t="s">
        <v>169</v>
      </c>
      <c r="D89" s="165" t="s">
        <v>741</v>
      </c>
      <c r="E89" s="40">
        <v>800</v>
      </c>
      <c r="F89" s="75">
        <v>8131000</v>
      </c>
      <c r="G89" s="147">
        <v>1744017.54</v>
      </c>
      <c r="H89" s="75">
        <f t="shared" si="3"/>
        <v>9875017.5399999991</v>
      </c>
    </row>
    <row r="90" spans="1:8" ht="26.25">
      <c r="A90" s="39" t="s">
        <v>866</v>
      </c>
      <c r="B90" s="208" t="s">
        <v>5</v>
      </c>
      <c r="C90" s="208" t="s">
        <v>169</v>
      </c>
      <c r="D90" s="208" t="s">
        <v>862</v>
      </c>
      <c r="E90" s="40">
        <v>500</v>
      </c>
      <c r="F90" s="75"/>
      <c r="G90" s="147">
        <v>30000</v>
      </c>
      <c r="H90" s="75">
        <f t="shared" si="3"/>
        <v>30000</v>
      </c>
    </row>
    <row r="91" spans="1:8" ht="39">
      <c r="A91" s="39" t="s">
        <v>806</v>
      </c>
      <c r="B91" s="165" t="s">
        <v>5</v>
      </c>
      <c r="C91" s="165" t="s">
        <v>169</v>
      </c>
      <c r="D91" s="165" t="s">
        <v>807</v>
      </c>
      <c r="E91" s="167">
        <v>500</v>
      </c>
      <c r="F91" s="75">
        <v>869000</v>
      </c>
      <c r="G91" s="147"/>
      <c r="H91" s="75">
        <f t="shared" si="3"/>
        <v>869000</v>
      </c>
    </row>
    <row r="92" spans="1:8" ht="39">
      <c r="A92" s="39" t="s">
        <v>813</v>
      </c>
      <c r="B92" s="165" t="s">
        <v>5</v>
      </c>
      <c r="C92" s="165" t="s">
        <v>171</v>
      </c>
      <c r="D92" s="165" t="s">
        <v>814</v>
      </c>
      <c r="E92" s="167">
        <v>500</v>
      </c>
      <c r="F92" s="75">
        <v>887900</v>
      </c>
      <c r="G92" s="147"/>
      <c r="H92" s="75">
        <f t="shared" si="3"/>
        <v>887900</v>
      </c>
    </row>
    <row r="93" spans="1:8" ht="42.75" customHeight="1">
      <c r="A93" s="39" t="s">
        <v>808</v>
      </c>
      <c r="B93" s="165" t="s">
        <v>5</v>
      </c>
      <c r="C93" s="165" t="s">
        <v>171</v>
      </c>
      <c r="D93" s="165" t="s">
        <v>809</v>
      </c>
      <c r="E93" s="167">
        <v>500</v>
      </c>
      <c r="F93" s="75">
        <v>200000</v>
      </c>
      <c r="G93" s="147"/>
      <c r="H93" s="75">
        <f t="shared" si="3"/>
        <v>200000</v>
      </c>
    </row>
    <row r="94" spans="1:8" ht="64.5">
      <c r="A94" s="151" t="s">
        <v>810</v>
      </c>
      <c r="B94" s="165" t="s">
        <v>5</v>
      </c>
      <c r="C94" s="165" t="s">
        <v>171</v>
      </c>
      <c r="D94" s="165" t="s">
        <v>811</v>
      </c>
      <c r="E94" s="167">
        <v>500</v>
      </c>
      <c r="F94" s="75">
        <v>360600</v>
      </c>
      <c r="G94" s="147"/>
      <c r="H94" s="75">
        <f t="shared" si="3"/>
        <v>360600</v>
      </c>
    </row>
    <row r="95" spans="1:8" ht="66.75" customHeight="1">
      <c r="A95" s="26" t="s">
        <v>105</v>
      </c>
      <c r="B95" s="165" t="s">
        <v>5</v>
      </c>
      <c r="C95" s="165" t="s">
        <v>182</v>
      </c>
      <c r="D95" s="148" t="s">
        <v>593</v>
      </c>
      <c r="E95" s="167">
        <v>100</v>
      </c>
      <c r="F95" s="75">
        <v>1396975.61</v>
      </c>
      <c r="G95" s="147">
        <v>-46243.94</v>
      </c>
      <c r="H95" s="75">
        <f t="shared" si="3"/>
        <v>1350731.6700000002</v>
      </c>
    </row>
    <row r="96" spans="1:8" ht="51">
      <c r="A96" s="26" t="s">
        <v>137</v>
      </c>
      <c r="B96" s="165" t="s">
        <v>5</v>
      </c>
      <c r="C96" s="165" t="s">
        <v>182</v>
      </c>
      <c r="D96" s="148" t="s">
        <v>593</v>
      </c>
      <c r="E96" s="167">
        <v>200</v>
      </c>
      <c r="F96" s="75">
        <v>78739</v>
      </c>
      <c r="G96" s="147"/>
      <c r="H96" s="75">
        <f t="shared" si="3"/>
        <v>78739</v>
      </c>
    </row>
    <row r="97" spans="1:8" ht="92.25" customHeight="1">
      <c r="A97" s="39" t="s">
        <v>734</v>
      </c>
      <c r="B97" s="165" t="s">
        <v>5</v>
      </c>
      <c r="C97" s="165" t="s">
        <v>182</v>
      </c>
      <c r="D97" s="42" t="s">
        <v>735</v>
      </c>
      <c r="E97" s="167">
        <v>100</v>
      </c>
      <c r="F97" s="75">
        <v>4624.3900000000003</v>
      </c>
      <c r="G97" s="147">
        <v>46243.94</v>
      </c>
      <c r="H97" s="75">
        <f t="shared" si="3"/>
        <v>50868.33</v>
      </c>
    </row>
    <row r="98" spans="1:8" ht="92.25" customHeight="1">
      <c r="A98" s="39" t="s">
        <v>736</v>
      </c>
      <c r="B98" s="165" t="s">
        <v>5</v>
      </c>
      <c r="C98" s="165" t="s">
        <v>182</v>
      </c>
      <c r="D98" s="165" t="s">
        <v>737</v>
      </c>
      <c r="E98" s="167">
        <v>100</v>
      </c>
      <c r="F98" s="75">
        <v>457815</v>
      </c>
      <c r="G98" s="147"/>
      <c r="H98" s="75">
        <f t="shared" si="3"/>
        <v>457815</v>
      </c>
    </row>
    <row r="99" spans="1:8" ht="54" customHeight="1">
      <c r="A99" s="45" t="s">
        <v>363</v>
      </c>
      <c r="B99" s="165" t="s">
        <v>5</v>
      </c>
      <c r="C99" s="165" t="s">
        <v>182</v>
      </c>
      <c r="D99" s="165" t="s">
        <v>738</v>
      </c>
      <c r="E99" s="167">
        <v>100</v>
      </c>
      <c r="F99" s="75">
        <v>155685</v>
      </c>
      <c r="G99" s="147"/>
      <c r="H99" s="75">
        <f t="shared" si="3"/>
        <v>155685</v>
      </c>
    </row>
    <row r="100" spans="1:8" ht="54.75" customHeight="1">
      <c r="A100" s="45" t="s">
        <v>364</v>
      </c>
      <c r="B100" s="165" t="s">
        <v>5</v>
      </c>
      <c r="C100" s="165" t="s">
        <v>182</v>
      </c>
      <c r="D100" s="165" t="s">
        <v>739</v>
      </c>
      <c r="E100" s="167">
        <v>100</v>
      </c>
      <c r="F100" s="75">
        <v>123792</v>
      </c>
      <c r="G100" s="147"/>
      <c r="H100" s="75">
        <f t="shared" si="3"/>
        <v>123792</v>
      </c>
    </row>
    <row r="101" spans="1:8" ht="69" customHeight="1">
      <c r="A101" s="26" t="s">
        <v>99</v>
      </c>
      <c r="B101" s="165" t="s">
        <v>5</v>
      </c>
      <c r="C101" s="165" t="s">
        <v>57</v>
      </c>
      <c r="D101" s="148" t="s">
        <v>582</v>
      </c>
      <c r="E101" s="167">
        <v>100</v>
      </c>
      <c r="F101" s="75">
        <v>2387757</v>
      </c>
      <c r="G101" s="147">
        <v>-576773</v>
      </c>
      <c r="H101" s="75">
        <f t="shared" si="3"/>
        <v>1810984</v>
      </c>
    </row>
    <row r="102" spans="1:8" ht="42" customHeight="1">
      <c r="A102" s="26" t="s">
        <v>134</v>
      </c>
      <c r="B102" s="165" t="s">
        <v>5</v>
      </c>
      <c r="C102" s="165" t="s">
        <v>57</v>
      </c>
      <c r="D102" s="148" t="s">
        <v>582</v>
      </c>
      <c r="E102" s="167">
        <v>200</v>
      </c>
      <c r="F102" s="75">
        <v>2468104</v>
      </c>
      <c r="G102" s="147"/>
      <c r="H102" s="75">
        <f t="shared" si="3"/>
        <v>2468104</v>
      </c>
    </row>
    <row r="103" spans="1:8" ht="39.75" customHeight="1">
      <c r="A103" s="26" t="s">
        <v>100</v>
      </c>
      <c r="B103" s="165" t="s">
        <v>5</v>
      </c>
      <c r="C103" s="165" t="s">
        <v>57</v>
      </c>
      <c r="D103" s="148" t="s">
        <v>582</v>
      </c>
      <c r="E103" s="167">
        <v>800</v>
      </c>
      <c r="F103" s="75">
        <v>14000</v>
      </c>
      <c r="G103" s="147"/>
      <c r="H103" s="75">
        <f t="shared" si="3"/>
        <v>14000</v>
      </c>
    </row>
    <row r="104" spans="1:8" ht="39.75" customHeight="1">
      <c r="A104" s="57" t="s">
        <v>135</v>
      </c>
      <c r="B104" s="165" t="s">
        <v>5</v>
      </c>
      <c r="C104" s="165" t="s">
        <v>57</v>
      </c>
      <c r="D104" s="165" t="s">
        <v>583</v>
      </c>
      <c r="E104" s="167">
        <v>200</v>
      </c>
      <c r="F104" s="75">
        <v>15000</v>
      </c>
      <c r="G104" s="147"/>
      <c r="H104" s="75">
        <f t="shared" si="3"/>
        <v>15000</v>
      </c>
    </row>
    <row r="105" spans="1:8" ht="38.25">
      <c r="A105" s="26" t="s">
        <v>136</v>
      </c>
      <c r="B105" s="165" t="s">
        <v>5</v>
      </c>
      <c r="C105" s="165" t="s">
        <v>57</v>
      </c>
      <c r="D105" s="148" t="s">
        <v>585</v>
      </c>
      <c r="E105" s="167">
        <v>200</v>
      </c>
      <c r="F105" s="75">
        <v>36154</v>
      </c>
      <c r="G105" s="147">
        <v>250000</v>
      </c>
      <c r="H105" s="75">
        <f t="shared" si="3"/>
        <v>286154</v>
      </c>
    </row>
    <row r="106" spans="1:8" ht="78.75" customHeight="1">
      <c r="A106" s="26" t="s">
        <v>284</v>
      </c>
      <c r="B106" s="165" t="s">
        <v>5</v>
      </c>
      <c r="C106" s="165" t="s">
        <v>57</v>
      </c>
      <c r="D106" s="165" t="s">
        <v>589</v>
      </c>
      <c r="E106" s="167">
        <v>100</v>
      </c>
      <c r="F106" s="75">
        <v>244943</v>
      </c>
      <c r="G106" s="147"/>
      <c r="H106" s="75">
        <f t="shared" si="3"/>
        <v>244943</v>
      </c>
    </row>
    <row r="107" spans="1:8" ht="81" customHeight="1">
      <c r="A107" s="39" t="s">
        <v>587</v>
      </c>
      <c r="B107" s="165" t="s">
        <v>5</v>
      </c>
      <c r="C107" s="165" t="s">
        <v>57</v>
      </c>
      <c r="D107" s="148" t="s">
        <v>588</v>
      </c>
      <c r="E107" s="167">
        <v>100</v>
      </c>
      <c r="F107" s="75">
        <v>2315044</v>
      </c>
      <c r="G107" s="147"/>
      <c r="H107" s="75">
        <f t="shared" si="3"/>
        <v>2315044</v>
      </c>
    </row>
    <row r="108" spans="1:8" ht="52.5" customHeight="1">
      <c r="A108" s="45" t="s">
        <v>363</v>
      </c>
      <c r="B108" s="165" t="s">
        <v>5</v>
      </c>
      <c r="C108" s="165" t="s">
        <v>57</v>
      </c>
      <c r="D108" s="165" t="s">
        <v>732</v>
      </c>
      <c r="E108" s="167">
        <v>100</v>
      </c>
      <c r="F108" s="75">
        <v>242764</v>
      </c>
      <c r="G108" s="147"/>
      <c r="H108" s="75">
        <f t="shared" si="3"/>
        <v>242764</v>
      </c>
    </row>
    <row r="109" spans="1:8" ht="53.25" customHeight="1">
      <c r="A109" s="45" t="s">
        <v>364</v>
      </c>
      <c r="B109" s="165" t="s">
        <v>5</v>
      </c>
      <c r="C109" s="165" t="s">
        <v>57</v>
      </c>
      <c r="D109" s="165" t="s">
        <v>733</v>
      </c>
      <c r="E109" s="167">
        <v>100</v>
      </c>
      <c r="F109" s="75">
        <v>266682</v>
      </c>
      <c r="G109" s="147"/>
      <c r="H109" s="75">
        <f t="shared" si="3"/>
        <v>266682</v>
      </c>
    </row>
    <row r="110" spans="1:8" ht="80.25" customHeight="1">
      <c r="A110" s="37" t="s">
        <v>282</v>
      </c>
      <c r="B110" s="165" t="s">
        <v>5</v>
      </c>
      <c r="C110" s="165" t="s">
        <v>57</v>
      </c>
      <c r="D110" s="167">
        <v>2210400200</v>
      </c>
      <c r="E110" s="167">
        <v>100</v>
      </c>
      <c r="F110" s="76">
        <v>1214693</v>
      </c>
      <c r="G110" s="147">
        <v>576773</v>
      </c>
      <c r="H110" s="75">
        <f t="shared" si="3"/>
        <v>1791466</v>
      </c>
    </row>
    <row r="111" spans="1:8" ht="54.75" hidden="1" customHeight="1">
      <c r="A111" s="26" t="s">
        <v>282</v>
      </c>
      <c r="B111" s="165" t="s">
        <v>5</v>
      </c>
      <c r="C111" s="165" t="s">
        <v>57</v>
      </c>
      <c r="D111" s="165" t="s">
        <v>639</v>
      </c>
      <c r="E111" s="167">
        <v>100</v>
      </c>
      <c r="F111" s="75">
        <v>1453100</v>
      </c>
      <c r="G111" s="147"/>
      <c r="H111" s="75">
        <f t="shared" si="3"/>
        <v>1453100</v>
      </c>
    </row>
    <row r="112" spans="1:8" ht="51">
      <c r="A112" s="26" t="s">
        <v>885</v>
      </c>
      <c r="B112" s="165" t="s">
        <v>5</v>
      </c>
      <c r="C112" s="165" t="s">
        <v>57</v>
      </c>
      <c r="D112" s="165" t="s">
        <v>639</v>
      </c>
      <c r="E112" s="167">
        <v>200</v>
      </c>
      <c r="F112" s="75">
        <v>612736</v>
      </c>
      <c r="G112" s="147">
        <v>-1086.1300000000001</v>
      </c>
      <c r="H112" s="75">
        <f t="shared" si="3"/>
        <v>611649.87</v>
      </c>
    </row>
    <row r="113" spans="1:8" ht="40.5" customHeight="1">
      <c r="A113" s="26" t="s">
        <v>888</v>
      </c>
      <c r="B113" s="208" t="s">
        <v>5</v>
      </c>
      <c r="C113" s="208" t="s">
        <v>57</v>
      </c>
      <c r="D113" s="208" t="s">
        <v>865</v>
      </c>
      <c r="E113" s="209">
        <v>200</v>
      </c>
      <c r="F113" s="75"/>
      <c r="G113" s="147">
        <v>108613.13</v>
      </c>
      <c r="H113" s="75">
        <f t="shared" si="3"/>
        <v>108613.13</v>
      </c>
    </row>
    <row r="114" spans="1:8" ht="51">
      <c r="A114" s="26" t="s">
        <v>801</v>
      </c>
      <c r="B114" s="165" t="s">
        <v>5</v>
      </c>
      <c r="C114" s="165" t="s">
        <v>57</v>
      </c>
      <c r="D114" s="165" t="s">
        <v>802</v>
      </c>
      <c r="E114" s="167">
        <v>500</v>
      </c>
      <c r="F114" s="75">
        <v>238407</v>
      </c>
      <c r="G114" s="147"/>
      <c r="H114" s="75">
        <f t="shared" si="3"/>
        <v>238407</v>
      </c>
    </row>
    <row r="115" spans="1:8" ht="41.25" customHeight="1">
      <c r="A115" s="39" t="s">
        <v>625</v>
      </c>
      <c r="B115" s="165" t="s">
        <v>5</v>
      </c>
      <c r="C115" s="165" t="s">
        <v>57</v>
      </c>
      <c r="D115" s="165" t="s">
        <v>667</v>
      </c>
      <c r="E115" s="167">
        <v>200</v>
      </c>
      <c r="F115" s="75">
        <v>30000</v>
      </c>
      <c r="G115" s="147"/>
      <c r="H115" s="75">
        <f t="shared" si="3"/>
        <v>30000</v>
      </c>
    </row>
    <row r="116" spans="1:8" ht="26.25" customHeight="1">
      <c r="A116" s="43" t="s">
        <v>72</v>
      </c>
      <c r="B116" s="44" t="s">
        <v>6</v>
      </c>
      <c r="C116" s="165"/>
      <c r="D116" s="165"/>
      <c r="E116" s="25"/>
      <c r="F116" s="74">
        <f>F118+F119+F120+F121+F122+F123+F124+F125+F126+F127+F128+F129+F130+F134+F135+F136+F137+F138+F139+F140+F141+F142+F143+F144+F145+F146+F147+'Приложение 5'!F148+F149+F150+F151+F152+F153+F155+F156+F157+F158+F159+F160+F161+F162+F163+F164+F165+F166+F167+F168+F169+F170+F171+F172+F173+F174+F175+F176+F177+F180+F181+F182+F183+F184+F185+F186+F187+F188+F189+F190+F191+F192+F193+F178+F179</f>
        <v>156087195.15000001</v>
      </c>
      <c r="G116" s="74">
        <f>G117+G118+G119+G120+G121+G122+G123+G124+G125+G126+G127+G128+G129+G130+G132+G133+G134+G135+G136+G137+G138+G139+G140+G141+G142+G143+G144+G145+G146+G147+G148+G149+G150+G151+G152+G153+G154+G155+G156+G157+G158+G159+G160+G161+G162+G163+G164+G165+G166+G167+G168+G169+G170+G171+G172+G173+G174+G175+G176+G177+G178+G179+G180+G181+G182+G183+G184+G185+G186+G187+G188+G189+G190+G191+G192+G193</f>
        <v>2691243</v>
      </c>
      <c r="H116" s="74">
        <f>H117+H118+H119+H120+H121+H122+H123+H124+H125+H126+H127+H128+H129+H130+H132+H133+H134+H135+H136+H137+H138+H139+H140+H141+H142+H143+H144+H145+H146+H147+H148+H149+H150+H151+H152+H153+H154+H155+H156+H157+H158+H159+H160+H161+H162+H163+H164+H165+H166+H167+H168+H169+H170+H171+H172+H173+H174+H175+H176+H177+H178+H179+H180+H181+H182+H183+H184+H185+H186+H187+H188+H189+H190+H191+H192+H193</f>
        <v>158778438.14999998</v>
      </c>
    </row>
    <row r="117" spans="1:8" ht="38.25">
      <c r="A117" s="46" t="s">
        <v>859</v>
      </c>
      <c r="B117" s="208" t="s">
        <v>6</v>
      </c>
      <c r="C117" s="208" t="s">
        <v>52</v>
      </c>
      <c r="D117" s="208" t="s">
        <v>860</v>
      </c>
      <c r="E117" s="25">
        <v>200</v>
      </c>
      <c r="F117" s="74"/>
      <c r="G117" s="147">
        <v>745000</v>
      </c>
      <c r="H117" s="75">
        <f>F117+G117</f>
        <v>745000</v>
      </c>
    </row>
    <row r="118" spans="1:8" ht="41.25" customHeight="1">
      <c r="A118" s="39" t="s">
        <v>534</v>
      </c>
      <c r="B118" s="165" t="s">
        <v>6</v>
      </c>
      <c r="C118" s="165" t="s">
        <v>52</v>
      </c>
      <c r="D118" s="165" t="s">
        <v>535</v>
      </c>
      <c r="E118" s="167">
        <v>200</v>
      </c>
      <c r="F118" s="75">
        <v>422141.15</v>
      </c>
      <c r="G118" s="147">
        <v>11408.34</v>
      </c>
      <c r="H118" s="75">
        <f>F118+G118</f>
        <v>433549.49000000005</v>
      </c>
    </row>
    <row r="119" spans="1:8" ht="41.25" customHeight="1">
      <c r="A119" s="26" t="s">
        <v>779</v>
      </c>
      <c r="B119" s="165" t="s">
        <v>6</v>
      </c>
      <c r="C119" s="165" t="s">
        <v>52</v>
      </c>
      <c r="D119" s="165" t="s">
        <v>778</v>
      </c>
      <c r="E119" s="167">
        <v>200</v>
      </c>
      <c r="F119" s="75">
        <v>505050.5</v>
      </c>
      <c r="G119" s="147">
        <v>0.01</v>
      </c>
      <c r="H119" s="75">
        <f t="shared" ref="H119:H182" si="4">F119+G119</f>
        <v>505050.51</v>
      </c>
    </row>
    <row r="120" spans="1:8" ht="41.25" customHeight="1">
      <c r="A120" s="26" t="s">
        <v>815</v>
      </c>
      <c r="B120" s="165" t="s">
        <v>6</v>
      </c>
      <c r="C120" s="165" t="s">
        <v>52</v>
      </c>
      <c r="D120" s="200" t="s">
        <v>853</v>
      </c>
      <c r="E120" s="167">
        <v>200</v>
      </c>
      <c r="F120" s="75">
        <v>1140834.53</v>
      </c>
      <c r="G120" s="147">
        <v>-11408.35</v>
      </c>
      <c r="H120" s="75">
        <f t="shared" si="4"/>
        <v>1129426.18</v>
      </c>
    </row>
    <row r="121" spans="1:8" ht="106.5" customHeight="1">
      <c r="A121" s="121" t="s">
        <v>671</v>
      </c>
      <c r="B121" s="165" t="s">
        <v>6</v>
      </c>
      <c r="C121" s="165" t="s">
        <v>52</v>
      </c>
      <c r="D121" s="122" t="s">
        <v>539</v>
      </c>
      <c r="E121" s="123">
        <v>200</v>
      </c>
      <c r="F121" s="168">
        <v>51890</v>
      </c>
      <c r="G121" s="147"/>
      <c r="H121" s="75">
        <f t="shared" si="4"/>
        <v>51890</v>
      </c>
    </row>
    <row r="122" spans="1:8" ht="30.75" customHeight="1">
      <c r="A122" s="26" t="s">
        <v>131</v>
      </c>
      <c r="B122" s="165" t="s">
        <v>6</v>
      </c>
      <c r="C122" s="165" t="s">
        <v>52</v>
      </c>
      <c r="D122" s="165" t="s">
        <v>549</v>
      </c>
      <c r="E122" s="167">
        <v>200</v>
      </c>
      <c r="F122" s="75">
        <v>1387100</v>
      </c>
      <c r="G122" s="147"/>
      <c r="H122" s="75">
        <f t="shared" si="4"/>
        <v>1387100</v>
      </c>
    </row>
    <row r="123" spans="1:8" ht="68.25" customHeight="1">
      <c r="A123" s="26" t="s">
        <v>79</v>
      </c>
      <c r="B123" s="165" t="s">
        <v>6</v>
      </c>
      <c r="C123" s="165" t="s">
        <v>52</v>
      </c>
      <c r="D123" s="165" t="s">
        <v>547</v>
      </c>
      <c r="E123" s="167">
        <v>100</v>
      </c>
      <c r="F123" s="75">
        <v>1914600</v>
      </c>
      <c r="G123" s="147"/>
      <c r="H123" s="75">
        <f t="shared" si="4"/>
        <v>1914600</v>
      </c>
    </row>
    <row r="124" spans="1:8" ht="42.75" customHeight="1">
      <c r="A124" s="26" t="s">
        <v>129</v>
      </c>
      <c r="B124" s="165" t="s">
        <v>6</v>
      </c>
      <c r="C124" s="165" t="s">
        <v>52</v>
      </c>
      <c r="D124" s="164" t="s">
        <v>547</v>
      </c>
      <c r="E124" s="167">
        <v>200</v>
      </c>
      <c r="F124" s="75">
        <v>3680317.34</v>
      </c>
      <c r="G124" s="147"/>
      <c r="H124" s="75">
        <f t="shared" si="4"/>
        <v>3680317.34</v>
      </c>
    </row>
    <row r="125" spans="1:8" ht="29.25" customHeight="1">
      <c r="A125" s="26" t="s">
        <v>80</v>
      </c>
      <c r="B125" s="165" t="s">
        <v>6</v>
      </c>
      <c r="C125" s="165" t="s">
        <v>52</v>
      </c>
      <c r="D125" s="165" t="s">
        <v>547</v>
      </c>
      <c r="E125" s="167">
        <v>800</v>
      </c>
      <c r="F125" s="75">
        <v>183900</v>
      </c>
      <c r="G125" s="147"/>
      <c r="H125" s="75">
        <f t="shared" si="4"/>
        <v>183900</v>
      </c>
    </row>
    <row r="126" spans="1:8" ht="56.25" customHeight="1">
      <c r="A126" s="45" t="s">
        <v>363</v>
      </c>
      <c r="B126" s="165" t="s">
        <v>6</v>
      </c>
      <c r="C126" s="165" t="s">
        <v>52</v>
      </c>
      <c r="D126" s="165" t="s">
        <v>550</v>
      </c>
      <c r="E126" s="167">
        <v>100</v>
      </c>
      <c r="F126" s="75">
        <v>850770.6</v>
      </c>
      <c r="G126" s="147"/>
      <c r="H126" s="75">
        <f t="shared" si="4"/>
        <v>850770.6</v>
      </c>
    </row>
    <row r="127" spans="1:8" ht="54.75" customHeight="1">
      <c r="A127" s="45" t="s">
        <v>364</v>
      </c>
      <c r="B127" s="165" t="s">
        <v>6</v>
      </c>
      <c r="C127" s="165" t="s">
        <v>52</v>
      </c>
      <c r="D127" s="165" t="s">
        <v>551</v>
      </c>
      <c r="E127" s="167">
        <v>100</v>
      </c>
      <c r="F127" s="75">
        <v>139208.07</v>
      </c>
      <c r="G127" s="147"/>
      <c r="H127" s="75">
        <f t="shared" si="4"/>
        <v>139208.07</v>
      </c>
    </row>
    <row r="128" spans="1:8" ht="38.25">
      <c r="A128" s="26" t="s">
        <v>130</v>
      </c>
      <c r="B128" s="165" t="s">
        <v>6</v>
      </c>
      <c r="C128" s="165" t="s">
        <v>52</v>
      </c>
      <c r="D128" s="165" t="s">
        <v>548</v>
      </c>
      <c r="E128" s="167">
        <v>200</v>
      </c>
      <c r="F128" s="75">
        <v>1299988</v>
      </c>
      <c r="G128" s="147"/>
      <c r="H128" s="75">
        <f t="shared" si="4"/>
        <v>1299988</v>
      </c>
    </row>
    <row r="129" spans="1:8" ht="122.25" customHeight="1">
      <c r="A129" s="26" t="s">
        <v>675</v>
      </c>
      <c r="B129" s="165" t="s">
        <v>6</v>
      </c>
      <c r="C129" s="165" t="s">
        <v>52</v>
      </c>
      <c r="D129" s="165" t="s">
        <v>563</v>
      </c>
      <c r="E129" s="167">
        <v>100</v>
      </c>
      <c r="F129" s="75">
        <v>9191753</v>
      </c>
      <c r="G129" s="147"/>
      <c r="H129" s="75">
        <f t="shared" si="4"/>
        <v>9191753</v>
      </c>
    </row>
    <row r="130" spans="1:8" ht="91.5" customHeight="1">
      <c r="A130" s="26" t="s">
        <v>676</v>
      </c>
      <c r="B130" s="165" t="s">
        <v>6</v>
      </c>
      <c r="C130" s="165" t="s">
        <v>52</v>
      </c>
      <c r="D130" s="165" t="s">
        <v>563</v>
      </c>
      <c r="E130" s="167">
        <v>200</v>
      </c>
      <c r="F130" s="75">
        <v>47946</v>
      </c>
      <c r="G130" s="147"/>
      <c r="H130" s="75">
        <f t="shared" si="4"/>
        <v>47946</v>
      </c>
    </row>
    <row r="131" spans="1:8" ht="9.75" hidden="1" customHeight="1">
      <c r="A131" s="45" t="s">
        <v>363</v>
      </c>
      <c r="B131" s="165" t="s">
        <v>6</v>
      </c>
      <c r="C131" s="165" t="s">
        <v>52</v>
      </c>
      <c r="D131" s="165" t="s">
        <v>550</v>
      </c>
      <c r="E131" s="167">
        <v>100</v>
      </c>
      <c r="F131" s="75">
        <v>461286</v>
      </c>
      <c r="G131" s="147"/>
      <c r="H131" s="75">
        <f t="shared" si="4"/>
        <v>461286</v>
      </c>
    </row>
    <row r="132" spans="1:8" ht="38.25">
      <c r="A132" s="45" t="s">
        <v>859</v>
      </c>
      <c r="B132" s="208" t="s">
        <v>6</v>
      </c>
      <c r="C132" s="208" t="s">
        <v>53</v>
      </c>
      <c r="D132" s="208" t="s">
        <v>860</v>
      </c>
      <c r="E132" s="209">
        <v>200</v>
      </c>
      <c r="F132" s="75"/>
      <c r="G132" s="147">
        <v>800000</v>
      </c>
      <c r="H132" s="75">
        <f t="shared" si="4"/>
        <v>800000</v>
      </c>
    </row>
    <row r="133" spans="1:8" ht="40.5" customHeight="1">
      <c r="A133" s="45" t="s">
        <v>868</v>
      </c>
      <c r="B133" s="208" t="s">
        <v>6</v>
      </c>
      <c r="C133" s="208" t="s">
        <v>53</v>
      </c>
      <c r="D133" s="208" t="s">
        <v>860</v>
      </c>
      <c r="E133" s="209">
        <v>600</v>
      </c>
      <c r="F133" s="75"/>
      <c r="G133" s="147">
        <v>1000000</v>
      </c>
      <c r="H133" s="75">
        <f t="shared" si="4"/>
        <v>1000000</v>
      </c>
    </row>
    <row r="134" spans="1:8" ht="38.25">
      <c r="A134" s="26" t="s">
        <v>531</v>
      </c>
      <c r="B134" s="165" t="s">
        <v>6</v>
      </c>
      <c r="C134" s="165" t="s">
        <v>53</v>
      </c>
      <c r="D134" s="165" t="s">
        <v>532</v>
      </c>
      <c r="E134" s="167">
        <v>200</v>
      </c>
      <c r="F134" s="75">
        <v>3242388.2</v>
      </c>
      <c r="G134" s="147"/>
      <c r="H134" s="75">
        <f t="shared" si="4"/>
        <v>3242388.2</v>
      </c>
    </row>
    <row r="135" spans="1:8" ht="42" customHeight="1">
      <c r="A135" s="26" t="s">
        <v>533</v>
      </c>
      <c r="B135" s="165" t="s">
        <v>6</v>
      </c>
      <c r="C135" s="165" t="s">
        <v>53</v>
      </c>
      <c r="D135" s="165" t="s">
        <v>532</v>
      </c>
      <c r="E135" s="167">
        <v>600</v>
      </c>
      <c r="F135" s="75">
        <v>3455243.24</v>
      </c>
      <c r="G135" s="147"/>
      <c r="H135" s="75">
        <f t="shared" si="4"/>
        <v>3455243.24</v>
      </c>
    </row>
    <row r="136" spans="1:8" ht="51">
      <c r="A136" s="37" t="s">
        <v>701</v>
      </c>
      <c r="B136" s="165" t="s">
        <v>6</v>
      </c>
      <c r="C136" s="165" t="s">
        <v>53</v>
      </c>
      <c r="D136" s="167" t="s">
        <v>702</v>
      </c>
      <c r="E136" s="167">
        <v>200</v>
      </c>
      <c r="F136" s="76">
        <v>914631.15</v>
      </c>
      <c r="G136" s="147"/>
      <c r="H136" s="75">
        <f t="shared" si="4"/>
        <v>914631.15</v>
      </c>
    </row>
    <row r="137" spans="1:8" ht="51">
      <c r="A137" s="37" t="s">
        <v>703</v>
      </c>
      <c r="B137" s="165" t="s">
        <v>6</v>
      </c>
      <c r="C137" s="165" t="s">
        <v>53</v>
      </c>
      <c r="D137" s="167" t="s">
        <v>702</v>
      </c>
      <c r="E137" s="167">
        <v>600</v>
      </c>
      <c r="F137" s="76">
        <v>2806928</v>
      </c>
      <c r="G137" s="147"/>
      <c r="H137" s="75">
        <f t="shared" si="4"/>
        <v>2806928</v>
      </c>
    </row>
    <row r="138" spans="1:8" ht="81.75" customHeight="1">
      <c r="A138" s="37" t="s">
        <v>372</v>
      </c>
      <c r="B138" s="165" t="s">
        <v>6</v>
      </c>
      <c r="C138" s="165" t="s">
        <v>53</v>
      </c>
      <c r="D138" s="167">
        <v>2120180090</v>
      </c>
      <c r="E138" s="167">
        <v>600</v>
      </c>
      <c r="F138" s="76">
        <v>80914</v>
      </c>
      <c r="G138" s="147"/>
      <c r="H138" s="75">
        <f t="shared" si="4"/>
        <v>80914</v>
      </c>
    </row>
    <row r="139" spans="1:8" ht="51">
      <c r="A139" s="26" t="s">
        <v>784</v>
      </c>
      <c r="B139" s="165" t="s">
        <v>6</v>
      </c>
      <c r="C139" s="165" t="s">
        <v>53</v>
      </c>
      <c r="D139" s="165" t="s">
        <v>785</v>
      </c>
      <c r="E139" s="167">
        <v>200</v>
      </c>
      <c r="F139" s="75">
        <v>365180.4</v>
      </c>
      <c r="G139" s="147"/>
      <c r="H139" s="75">
        <f t="shared" si="4"/>
        <v>365180.4</v>
      </c>
    </row>
    <row r="140" spans="1:8" ht="51">
      <c r="A140" s="26" t="s">
        <v>786</v>
      </c>
      <c r="B140" s="165" t="s">
        <v>6</v>
      </c>
      <c r="C140" s="165" t="s">
        <v>53</v>
      </c>
      <c r="D140" s="165" t="s">
        <v>785</v>
      </c>
      <c r="E140" s="167">
        <v>600</v>
      </c>
      <c r="F140" s="75">
        <v>1338994.8</v>
      </c>
      <c r="G140" s="147"/>
      <c r="H140" s="75">
        <f t="shared" si="4"/>
        <v>1338994.8</v>
      </c>
    </row>
    <row r="141" spans="1:8" ht="66" customHeight="1">
      <c r="A141" s="26" t="s">
        <v>81</v>
      </c>
      <c r="B141" s="165" t="s">
        <v>6</v>
      </c>
      <c r="C141" s="165" t="s">
        <v>53</v>
      </c>
      <c r="D141" s="165" t="s">
        <v>553</v>
      </c>
      <c r="E141" s="167">
        <v>100</v>
      </c>
      <c r="F141" s="75">
        <v>898000</v>
      </c>
      <c r="G141" s="147"/>
      <c r="H141" s="75">
        <f t="shared" si="4"/>
        <v>898000</v>
      </c>
    </row>
    <row r="142" spans="1:8" ht="53.25" customHeight="1">
      <c r="A142" s="46" t="s">
        <v>132</v>
      </c>
      <c r="B142" s="165" t="s">
        <v>6</v>
      </c>
      <c r="C142" s="165" t="s">
        <v>53</v>
      </c>
      <c r="D142" s="164" t="s">
        <v>553</v>
      </c>
      <c r="E142" s="167">
        <v>200</v>
      </c>
      <c r="F142" s="75">
        <v>11101700</v>
      </c>
      <c r="G142" s="147">
        <v>-554179.23</v>
      </c>
      <c r="H142" s="75">
        <f t="shared" si="4"/>
        <v>10547520.77</v>
      </c>
    </row>
    <row r="143" spans="1:8" ht="51">
      <c r="A143" s="46" t="s">
        <v>82</v>
      </c>
      <c r="B143" s="165" t="s">
        <v>6</v>
      </c>
      <c r="C143" s="165" t="s">
        <v>53</v>
      </c>
      <c r="D143" s="164" t="s">
        <v>553</v>
      </c>
      <c r="E143" s="167">
        <v>600</v>
      </c>
      <c r="F143" s="75">
        <v>19037801.899999999</v>
      </c>
      <c r="G143" s="147">
        <v>631649.23</v>
      </c>
      <c r="H143" s="75">
        <f t="shared" si="4"/>
        <v>19669451.129999999</v>
      </c>
    </row>
    <row r="144" spans="1:8" ht="38.25">
      <c r="A144" s="46" t="s">
        <v>83</v>
      </c>
      <c r="B144" s="165" t="s">
        <v>6</v>
      </c>
      <c r="C144" s="165" t="s">
        <v>53</v>
      </c>
      <c r="D144" s="164" t="s">
        <v>553</v>
      </c>
      <c r="E144" s="167">
        <v>800</v>
      </c>
      <c r="F144" s="75">
        <v>303900</v>
      </c>
      <c r="G144" s="147"/>
      <c r="H144" s="75">
        <f t="shared" si="4"/>
        <v>303900</v>
      </c>
    </row>
    <row r="145" spans="1:8" ht="38.25">
      <c r="A145" s="26" t="s">
        <v>130</v>
      </c>
      <c r="B145" s="165" t="s">
        <v>6</v>
      </c>
      <c r="C145" s="165" t="s">
        <v>53</v>
      </c>
      <c r="D145" s="165" t="s">
        <v>555</v>
      </c>
      <c r="E145" s="167">
        <v>200</v>
      </c>
      <c r="F145" s="75">
        <v>582384.6</v>
      </c>
      <c r="G145" s="147"/>
      <c r="H145" s="75">
        <f t="shared" si="4"/>
        <v>582384.6</v>
      </c>
    </row>
    <row r="146" spans="1:8" ht="27.75" customHeight="1">
      <c r="A146" s="26" t="s">
        <v>131</v>
      </c>
      <c r="B146" s="165" t="s">
        <v>6</v>
      </c>
      <c r="C146" s="165" t="s">
        <v>53</v>
      </c>
      <c r="D146" s="165" t="s">
        <v>556</v>
      </c>
      <c r="E146" s="167">
        <v>200</v>
      </c>
      <c r="F146" s="75">
        <v>514300</v>
      </c>
      <c r="G146" s="147"/>
      <c r="H146" s="75">
        <f t="shared" si="4"/>
        <v>514300</v>
      </c>
    </row>
    <row r="147" spans="1:8" ht="68.25" customHeight="1">
      <c r="A147" s="45" t="s">
        <v>766</v>
      </c>
      <c r="B147" s="165" t="s">
        <v>6</v>
      </c>
      <c r="C147" s="165" t="s">
        <v>53</v>
      </c>
      <c r="D147" s="165" t="s">
        <v>559</v>
      </c>
      <c r="E147" s="167">
        <v>100</v>
      </c>
      <c r="F147" s="75">
        <v>1249920</v>
      </c>
      <c r="G147" s="147"/>
      <c r="H147" s="75">
        <f t="shared" si="4"/>
        <v>1249920</v>
      </c>
    </row>
    <row r="148" spans="1:8" ht="51">
      <c r="A148" s="111" t="s">
        <v>767</v>
      </c>
      <c r="B148" s="165" t="s">
        <v>6</v>
      </c>
      <c r="C148" s="165" t="s">
        <v>53</v>
      </c>
      <c r="D148" s="170" t="s">
        <v>559</v>
      </c>
      <c r="E148" s="167">
        <v>600</v>
      </c>
      <c r="F148" s="75">
        <v>2890440</v>
      </c>
      <c r="G148" s="147"/>
      <c r="H148" s="75">
        <f t="shared" si="4"/>
        <v>2890440</v>
      </c>
    </row>
    <row r="149" spans="1:8" ht="53.25" customHeight="1">
      <c r="A149" s="45" t="s">
        <v>363</v>
      </c>
      <c r="B149" s="165" t="s">
        <v>6</v>
      </c>
      <c r="C149" s="165" t="s">
        <v>53</v>
      </c>
      <c r="D149" s="165" t="s">
        <v>557</v>
      </c>
      <c r="E149" s="167">
        <v>100</v>
      </c>
      <c r="F149" s="75"/>
      <c r="G149" s="147"/>
      <c r="H149" s="75">
        <f t="shared" si="4"/>
        <v>0</v>
      </c>
    </row>
    <row r="150" spans="1:8" ht="56.25" customHeight="1">
      <c r="A150" s="45" t="s">
        <v>364</v>
      </c>
      <c r="B150" s="165" t="s">
        <v>6</v>
      </c>
      <c r="C150" s="165" t="s">
        <v>53</v>
      </c>
      <c r="D150" s="165" t="s">
        <v>558</v>
      </c>
      <c r="E150" s="167">
        <v>100</v>
      </c>
      <c r="F150" s="75">
        <v>204066.27</v>
      </c>
      <c r="G150" s="147"/>
      <c r="H150" s="75">
        <f t="shared" si="4"/>
        <v>204066.27</v>
      </c>
    </row>
    <row r="151" spans="1:8" ht="143.25" customHeight="1">
      <c r="A151" s="58" t="s">
        <v>718</v>
      </c>
      <c r="B151" s="165" t="s">
        <v>6</v>
      </c>
      <c r="C151" s="165" t="s">
        <v>53</v>
      </c>
      <c r="D151" s="165" t="s">
        <v>719</v>
      </c>
      <c r="E151" s="167">
        <v>100</v>
      </c>
      <c r="F151" s="75">
        <v>16993360.75</v>
      </c>
      <c r="G151" s="147"/>
      <c r="H151" s="75">
        <f t="shared" si="4"/>
        <v>16993360.75</v>
      </c>
    </row>
    <row r="152" spans="1:8" ht="120.75" customHeight="1">
      <c r="A152" s="26" t="s">
        <v>720</v>
      </c>
      <c r="B152" s="165" t="s">
        <v>6</v>
      </c>
      <c r="C152" s="165" t="s">
        <v>53</v>
      </c>
      <c r="D152" s="165" t="s">
        <v>719</v>
      </c>
      <c r="E152" s="167">
        <v>200</v>
      </c>
      <c r="F152" s="75">
        <v>204337</v>
      </c>
      <c r="G152" s="147"/>
      <c r="H152" s="75">
        <f t="shared" si="4"/>
        <v>204337</v>
      </c>
    </row>
    <row r="153" spans="1:8" ht="133.5" customHeight="1">
      <c r="A153" s="46" t="s">
        <v>721</v>
      </c>
      <c r="B153" s="165" t="s">
        <v>6</v>
      </c>
      <c r="C153" s="165" t="s">
        <v>53</v>
      </c>
      <c r="D153" s="165" t="s">
        <v>719</v>
      </c>
      <c r="E153" s="167">
        <v>600</v>
      </c>
      <c r="F153" s="75">
        <v>48369079.25</v>
      </c>
      <c r="G153" s="147"/>
      <c r="H153" s="75">
        <f t="shared" si="4"/>
        <v>48369079.25</v>
      </c>
    </row>
    <row r="154" spans="1:8" ht="51.75">
      <c r="A154" s="39" t="s">
        <v>449</v>
      </c>
      <c r="B154" s="208" t="s">
        <v>6</v>
      </c>
      <c r="C154" s="208" t="s">
        <v>53</v>
      </c>
      <c r="D154" s="208" t="s">
        <v>646</v>
      </c>
      <c r="E154" s="209">
        <v>200</v>
      </c>
      <c r="F154" s="75"/>
      <c r="G154" s="147">
        <v>35000</v>
      </c>
      <c r="H154" s="75">
        <f t="shared" si="4"/>
        <v>35000</v>
      </c>
    </row>
    <row r="155" spans="1:8" ht="39.75" customHeight="1">
      <c r="A155" s="39" t="s">
        <v>797</v>
      </c>
      <c r="B155" s="165" t="s">
        <v>6</v>
      </c>
      <c r="C155" s="165" t="s">
        <v>53</v>
      </c>
      <c r="D155" s="165" t="s">
        <v>798</v>
      </c>
      <c r="E155" s="167">
        <v>200</v>
      </c>
      <c r="F155" s="75">
        <v>450000</v>
      </c>
      <c r="G155" s="147"/>
      <c r="H155" s="75">
        <f t="shared" si="4"/>
        <v>450000</v>
      </c>
    </row>
    <row r="156" spans="1:8" ht="63.75">
      <c r="A156" s="26" t="s">
        <v>94</v>
      </c>
      <c r="B156" s="165" t="s">
        <v>6</v>
      </c>
      <c r="C156" s="165" t="s">
        <v>182</v>
      </c>
      <c r="D156" s="165" t="s">
        <v>566</v>
      </c>
      <c r="E156" s="167">
        <v>100</v>
      </c>
      <c r="F156" s="75">
        <v>3184387.37</v>
      </c>
      <c r="G156" s="147">
        <v>-697.96</v>
      </c>
      <c r="H156" s="75">
        <f t="shared" si="4"/>
        <v>3183689.41</v>
      </c>
    </row>
    <row r="157" spans="1:8" ht="38.25">
      <c r="A157" s="26" t="s">
        <v>567</v>
      </c>
      <c r="B157" s="165" t="s">
        <v>6</v>
      </c>
      <c r="C157" s="165" t="s">
        <v>182</v>
      </c>
      <c r="D157" s="165" t="s">
        <v>566</v>
      </c>
      <c r="E157" s="167">
        <v>200</v>
      </c>
      <c r="F157" s="75">
        <v>927000</v>
      </c>
      <c r="G157" s="147"/>
      <c r="H157" s="75">
        <f t="shared" si="4"/>
        <v>927000</v>
      </c>
    </row>
    <row r="158" spans="1:8" ht="28.5" customHeight="1">
      <c r="A158" s="26" t="s">
        <v>95</v>
      </c>
      <c r="B158" s="165" t="s">
        <v>6</v>
      </c>
      <c r="C158" s="165" t="s">
        <v>182</v>
      </c>
      <c r="D158" s="165" t="s">
        <v>566</v>
      </c>
      <c r="E158" s="167">
        <v>800</v>
      </c>
      <c r="F158" s="75">
        <v>75500</v>
      </c>
      <c r="G158" s="147"/>
      <c r="H158" s="75">
        <f t="shared" si="4"/>
        <v>75500</v>
      </c>
    </row>
    <row r="159" spans="1:8" ht="91.5" customHeight="1">
      <c r="A159" s="26" t="s">
        <v>722</v>
      </c>
      <c r="B159" s="165" t="s">
        <v>6</v>
      </c>
      <c r="C159" s="165" t="s">
        <v>182</v>
      </c>
      <c r="D159" s="165" t="s">
        <v>723</v>
      </c>
      <c r="E159" s="167">
        <v>100</v>
      </c>
      <c r="F159" s="75">
        <v>3447.92</v>
      </c>
      <c r="G159" s="147">
        <v>697.96</v>
      </c>
      <c r="H159" s="75">
        <f t="shared" si="4"/>
        <v>4145.88</v>
      </c>
    </row>
    <row r="160" spans="1:8" ht="95.25" customHeight="1">
      <c r="A160" s="45" t="s">
        <v>724</v>
      </c>
      <c r="B160" s="165" t="s">
        <v>6</v>
      </c>
      <c r="C160" s="165" t="s">
        <v>182</v>
      </c>
      <c r="D160" s="165" t="s">
        <v>725</v>
      </c>
      <c r="E160" s="167">
        <v>100</v>
      </c>
      <c r="F160" s="75">
        <v>1364.71</v>
      </c>
      <c r="G160" s="147"/>
      <c r="H160" s="75">
        <f t="shared" si="4"/>
        <v>1364.71</v>
      </c>
    </row>
    <row r="161" spans="1:8" ht="95.25" customHeight="1">
      <c r="A161" s="26" t="s">
        <v>726</v>
      </c>
      <c r="B161" s="165" t="s">
        <v>6</v>
      </c>
      <c r="C161" s="165" t="s">
        <v>182</v>
      </c>
      <c r="D161" s="165" t="s">
        <v>727</v>
      </c>
      <c r="E161" s="167">
        <v>100</v>
      </c>
      <c r="F161" s="75">
        <v>135106.6</v>
      </c>
      <c r="G161" s="147"/>
      <c r="H161" s="75">
        <f t="shared" si="4"/>
        <v>135106.6</v>
      </c>
    </row>
    <row r="162" spans="1:8" ht="93.75" customHeight="1">
      <c r="A162" s="26" t="s">
        <v>728</v>
      </c>
      <c r="B162" s="165" t="s">
        <v>6</v>
      </c>
      <c r="C162" s="165" t="s">
        <v>182</v>
      </c>
      <c r="D162" s="165" t="s">
        <v>729</v>
      </c>
      <c r="E162" s="167">
        <v>100</v>
      </c>
      <c r="F162" s="75">
        <v>341344.5</v>
      </c>
      <c r="G162" s="147"/>
      <c r="H162" s="75">
        <f t="shared" si="4"/>
        <v>341344.5</v>
      </c>
    </row>
    <row r="163" spans="1:8" ht="56.25" customHeight="1">
      <c r="A163" s="45" t="s">
        <v>363</v>
      </c>
      <c r="B163" s="165" t="s">
        <v>6</v>
      </c>
      <c r="C163" s="165" t="s">
        <v>182</v>
      </c>
      <c r="D163" s="165" t="s">
        <v>730</v>
      </c>
      <c r="E163" s="167">
        <v>100</v>
      </c>
      <c r="F163" s="75">
        <v>625217.38</v>
      </c>
      <c r="G163" s="147"/>
      <c r="H163" s="75">
        <f t="shared" si="4"/>
        <v>625217.38</v>
      </c>
    </row>
    <row r="164" spans="1:8" ht="54" customHeight="1">
      <c r="A164" s="45" t="s">
        <v>364</v>
      </c>
      <c r="B164" s="165" t="s">
        <v>6</v>
      </c>
      <c r="C164" s="165" t="s">
        <v>182</v>
      </c>
      <c r="D164" s="165" t="s">
        <v>731</v>
      </c>
      <c r="E164" s="167">
        <v>100</v>
      </c>
      <c r="F164" s="75">
        <v>617818.85</v>
      </c>
      <c r="G164" s="147"/>
      <c r="H164" s="75">
        <f t="shared" si="4"/>
        <v>617818.85</v>
      </c>
    </row>
    <row r="165" spans="1:8" ht="66.75" customHeight="1">
      <c r="A165" s="26" t="s">
        <v>570</v>
      </c>
      <c r="B165" s="165" t="s">
        <v>6</v>
      </c>
      <c r="C165" s="165" t="s">
        <v>54</v>
      </c>
      <c r="D165" s="165" t="s">
        <v>571</v>
      </c>
      <c r="E165" s="167">
        <v>600</v>
      </c>
      <c r="F165" s="75">
        <v>26040</v>
      </c>
      <c r="G165" s="147"/>
      <c r="H165" s="75">
        <f t="shared" si="4"/>
        <v>26040</v>
      </c>
    </row>
    <row r="166" spans="1:8" ht="40.5" customHeight="1">
      <c r="A166" s="47" t="s">
        <v>147</v>
      </c>
      <c r="B166" s="165" t="s">
        <v>6</v>
      </c>
      <c r="C166" s="165" t="s">
        <v>54</v>
      </c>
      <c r="D166" s="165" t="s">
        <v>572</v>
      </c>
      <c r="E166" s="167">
        <v>200</v>
      </c>
      <c r="F166" s="75">
        <v>221340</v>
      </c>
      <c r="G166" s="147"/>
      <c r="H166" s="75">
        <f t="shared" si="4"/>
        <v>221340</v>
      </c>
    </row>
    <row r="167" spans="1:8" ht="51.75">
      <c r="A167" s="47" t="s">
        <v>148</v>
      </c>
      <c r="B167" s="165" t="s">
        <v>6</v>
      </c>
      <c r="C167" s="165" t="s">
        <v>54</v>
      </c>
      <c r="D167" s="165" t="s">
        <v>572</v>
      </c>
      <c r="E167" s="167">
        <v>600</v>
      </c>
      <c r="F167" s="75">
        <v>507780</v>
      </c>
      <c r="G167" s="147"/>
      <c r="H167" s="75">
        <f t="shared" si="4"/>
        <v>507780</v>
      </c>
    </row>
    <row r="168" spans="1:8" ht="38.25">
      <c r="A168" s="26" t="s">
        <v>285</v>
      </c>
      <c r="B168" s="165" t="s">
        <v>6</v>
      </c>
      <c r="C168" s="165" t="s">
        <v>54</v>
      </c>
      <c r="D168" s="148" t="s">
        <v>601</v>
      </c>
      <c r="E168" s="167">
        <v>200</v>
      </c>
      <c r="F168" s="75">
        <v>10000</v>
      </c>
      <c r="G168" s="147"/>
      <c r="H168" s="75">
        <f t="shared" si="4"/>
        <v>10000</v>
      </c>
    </row>
    <row r="169" spans="1:8" ht="38.25">
      <c r="A169" s="26" t="s">
        <v>837</v>
      </c>
      <c r="B169" s="189" t="s">
        <v>6</v>
      </c>
      <c r="C169" s="189" t="s">
        <v>54</v>
      </c>
      <c r="D169" s="148" t="s">
        <v>601</v>
      </c>
      <c r="E169" s="190">
        <v>600</v>
      </c>
      <c r="F169" s="75">
        <v>40000</v>
      </c>
      <c r="G169" s="147"/>
      <c r="H169" s="75">
        <f t="shared" si="4"/>
        <v>40000</v>
      </c>
    </row>
    <row r="170" spans="1:8" ht="38.25">
      <c r="A170" s="26" t="s">
        <v>838</v>
      </c>
      <c r="B170" s="189" t="s">
        <v>6</v>
      </c>
      <c r="C170" s="189" t="s">
        <v>54</v>
      </c>
      <c r="D170" s="148" t="s">
        <v>602</v>
      </c>
      <c r="E170" s="190">
        <v>600</v>
      </c>
      <c r="F170" s="75"/>
      <c r="G170" s="147"/>
      <c r="H170" s="75">
        <f t="shared" si="4"/>
        <v>0</v>
      </c>
    </row>
    <row r="171" spans="1:8" ht="29.25" customHeight="1">
      <c r="A171" s="26" t="s">
        <v>781</v>
      </c>
      <c r="B171" s="165" t="s">
        <v>6</v>
      </c>
      <c r="C171" s="165" t="s">
        <v>55</v>
      </c>
      <c r="D171" s="165" t="s">
        <v>782</v>
      </c>
      <c r="E171" s="167">
        <v>200</v>
      </c>
      <c r="F171" s="76">
        <v>45100</v>
      </c>
      <c r="G171" s="147"/>
      <c r="H171" s="75">
        <f t="shared" si="4"/>
        <v>45100</v>
      </c>
    </row>
    <row r="172" spans="1:8" ht="29.25" customHeight="1">
      <c r="A172" s="26" t="s">
        <v>783</v>
      </c>
      <c r="B172" s="165" t="s">
        <v>6</v>
      </c>
      <c r="C172" s="165" t="s">
        <v>55</v>
      </c>
      <c r="D172" s="165" t="s">
        <v>782</v>
      </c>
      <c r="E172" s="167">
        <v>300</v>
      </c>
      <c r="F172" s="76">
        <v>50000</v>
      </c>
      <c r="G172" s="147"/>
      <c r="H172" s="75">
        <f t="shared" si="4"/>
        <v>50000</v>
      </c>
    </row>
    <row r="173" spans="1:8" ht="54" customHeight="1">
      <c r="A173" s="26" t="s">
        <v>128</v>
      </c>
      <c r="B173" s="165" t="s">
        <v>6</v>
      </c>
      <c r="C173" s="165" t="s">
        <v>55</v>
      </c>
      <c r="D173" s="165" t="s">
        <v>544</v>
      </c>
      <c r="E173" s="167">
        <v>200</v>
      </c>
      <c r="F173" s="75">
        <v>376400</v>
      </c>
      <c r="G173" s="147"/>
      <c r="H173" s="75">
        <f t="shared" si="4"/>
        <v>376400</v>
      </c>
    </row>
    <row r="174" spans="1:8" ht="51">
      <c r="A174" s="26" t="s">
        <v>119</v>
      </c>
      <c r="B174" s="165" t="s">
        <v>6</v>
      </c>
      <c r="C174" s="165" t="s">
        <v>55</v>
      </c>
      <c r="D174" s="165" t="s">
        <v>544</v>
      </c>
      <c r="E174" s="167">
        <v>600</v>
      </c>
      <c r="F174" s="75">
        <v>40000</v>
      </c>
      <c r="G174" s="147"/>
      <c r="H174" s="75">
        <f t="shared" si="4"/>
        <v>40000</v>
      </c>
    </row>
    <row r="175" spans="1:8" ht="56.25" customHeight="1">
      <c r="A175" s="26" t="s">
        <v>84</v>
      </c>
      <c r="B175" s="165" t="s">
        <v>6</v>
      </c>
      <c r="C175" s="165" t="s">
        <v>55</v>
      </c>
      <c r="D175" s="165" t="s">
        <v>554</v>
      </c>
      <c r="E175" s="167">
        <v>100</v>
      </c>
      <c r="F175" s="75">
        <v>6819300</v>
      </c>
      <c r="G175" s="147"/>
      <c r="H175" s="75">
        <f t="shared" si="4"/>
        <v>6819300</v>
      </c>
    </row>
    <row r="176" spans="1:8" ht="25.5">
      <c r="A176" s="46" t="s">
        <v>133</v>
      </c>
      <c r="B176" s="165" t="s">
        <v>6</v>
      </c>
      <c r="C176" s="165" t="s">
        <v>55</v>
      </c>
      <c r="D176" s="165" t="s">
        <v>554</v>
      </c>
      <c r="E176" s="167">
        <v>200</v>
      </c>
      <c r="F176" s="75">
        <v>1622080</v>
      </c>
      <c r="G176" s="147">
        <v>56400</v>
      </c>
      <c r="H176" s="75">
        <f t="shared" si="4"/>
        <v>1678480</v>
      </c>
    </row>
    <row r="177" spans="1:8" ht="26.25" customHeight="1">
      <c r="A177" s="46" t="s">
        <v>85</v>
      </c>
      <c r="B177" s="165" t="s">
        <v>6</v>
      </c>
      <c r="C177" s="165" t="s">
        <v>55</v>
      </c>
      <c r="D177" s="165" t="s">
        <v>554</v>
      </c>
      <c r="E177" s="167">
        <v>800</v>
      </c>
      <c r="F177" s="75">
        <v>5800</v>
      </c>
      <c r="G177" s="147"/>
      <c r="H177" s="75">
        <f t="shared" si="4"/>
        <v>5800</v>
      </c>
    </row>
    <row r="178" spans="1:8" ht="53.25" customHeight="1">
      <c r="A178" s="46" t="s">
        <v>363</v>
      </c>
      <c r="B178" s="196" t="s">
        <v>6</v>
      </c>
      <c r="C178" s="196" t="s">
        <v>55</v>
      </c>
      <c r="D178" s="148" t="s">
        <v>557</v>
      </c>
      <c r="E178" s="197">
        <v>100</v>
      </c>
      <c r="F178" s="75">
        <v>55399.02</v>
      </c>
      <c r="G178" s="147"/>
      <c r="H178" s="75">
        <f t="shared" si="4"/>
        <v>55399.02</v>
      </c>
    </row>
    <row r="179" spans="1:8" ht="55.5" customHeight="1">
      <c r="A179" s="46" t="s">
        <v>364</v>
      </c>
      <c r="B179" s="196" t="s">
        <v>6</v>
      </c>
      <c r="C179" s="196" t="s">
        <v>55</v>
      </c>
      <c r="D179" s="148" t="s">
        <v>558</v>
      </c>
      <c r="E179" s="197">
        <v>100</v>
      </c>
      <c r="F179" s="75">
        <v>1445544.68</v>
      </c>
      <c r="G179" s="147"/>
      <c r="H179" s="75">
        <f t="shared" si="4"/>
        <v>1445544.68</v>
      </c>
    </row>
    <row r="180" spans="1:8" ht="51">
      <c r="A180" s="26" t="s">
        <v>704</v>
      </c>
      <c r="B180" s="165" t="s">
        <v>6</v>
      </c>
      <c r="C180" s="165" t="s">
        <v>55</v>
      </c>
      <c r="D180" s="148" t="s">
        <v>636</v>
      </c>
      <c r="E180" s="167">
        <v>300</v>
      </c>
      <c r="F180" s="75">
        <v>16000</v>
      </c>
      <c r="G180" s="147"/>
      <c r="H180" s="75">
        <f t="shared" si="4"/>
        <v>16000</v>
      </c>
    </row>
    <row r="181" spans="1:8" ht="25.5">
      <c r="A181" s="26" t="s">
        <v>705</v>
      </c>
      <c r="B181" s="165" t="s">
        <v>6</v>
      </c>
      <c r="C181" s="165" t="s">
        <v>55</v>
      </c>
      <c r="D181" s="165" t="s">
        <v>637</v>
      </c>
      <c r="E181" s="167">
        <v>300</v>
      </c>
      <c r="F181" s="75">
        <v>90000</v>
      </c>
      <c r="G181" s="147"/>
      <c r="H181" s="75">
        <f t="shared" si="4"/>
        <v>90000</v>
      </c>
    </row>
    <row r="182" spans="1:8" ht="25.5">
      <c r="A182" s="26" t="s">
        <v>706</v>
      </c>
      <c r="B182" s="165" t="s">
        <v>6</v>
      </c>
      <c r="C182" s="165" t="s">
        <v>55</v>
      </c>
      <c r="D182" s="165" t="s">
        <v>638</v>
      </c>
      <c r="E182" s="167">
        <v>300</v>
      </c>
      <c r="F182" s="75">
        <v>164000</v>
      </c>
      <c r="G182" s="147"/>
      <c r="H182" s="75">
        <f t="shared" si="4"/>
        <v>164000</v>
      </c>
    </row>
    <row r="183" spans="1:8" ht="66.75" customHeight="1">
      <c r="A183" s="37" t="s">
        <v>770</v>
      </c>
      <c r="B183" s="165" t="s">
        <v>6</v>
      </c>
      <c r="C183" s="165" t="s">
        <v>55</v>
      </c>
      <c r="D183" s="167">
        <v>2190100440</v>
      </c>
      <c r="E183" s="167">
        <v>300</v>
      </c>
      <c r="F183" s="76">
        <v>6000</v>
      </c>
      <c r="G183" s="147"/>
      <c r="H183" s="75">
        <f t="shared" ref="H183:H193" si="5">F183+G183</f>
        <v>6000</v>
      </c>
    </row>
    <row r="184" spans="1:8" ht="41.25" customHeight="1">
      <c r="A184" s="26" t="s">
        <v>787</v>
      </c>
      <c r="B184" s="165" t="s">
        <v>6</v>
      </c>
      <c r="C184" s="165" t="s">
        <v>55</v>
      </c>
      <c r="D184" s="165" t="s">
        <v>788</v>
      </c>
      <c r="E184" s="167">
        <v>200</v>
      </c>
      <c r="F184" s="76">
        <v>110975</v>
      </c>
      <c r="G184" s="147"/>
      <c r="H184" s="75">
        <f t="shared" si="5"/>
        <v>110975</v>
      </c>
    </row>
    <row r="185" spans="1:8" ht="52.5" customHeight="1">
      <c r="A185" s="39" t="s">
        <v>449</v>
      </c>
      <c r="B185" s="165" t="s">
        <v>6</v>
      </c>
      <c r="C185" s="165" t="s">
        <v>55</v>
      </c>
      <c r="D185" s="165" t="s">
        <v>646</v>
      </c>
      <c r="E185" s="167">
        <v>200</v>
      </c>
      <c r="F185" s="75">
        <v>35000</v>
      </c>
      <c r="G185" s="147">
        <v>-35000</v>
      </c>
      <c r="H185" s="75">
        <f t="shared" si="5"/>
        <v>0</v>
      </c>
    </row>
    <row r="186" spans="1:8" ht="40.5" customHeight="1">
      <c r="A186" s="47" t="s">
        <v>625</v>
      </c>
      <c r="B186" s="165" t="s">
        <v>6</v>
      </c>
      <c r="C186" s="165" t="s">
        <v>55</v>
      </c>
      <c r="D186" s="167">
        <v>3330100850</v>
      </c>
      <c r="E186" s="167">
        <v>200</v>
      </c>
      <c r="F186" s="76">
        <v>30000</v>
      </c>
      <c r="G186" s="147"/>
      <c r="H186" s="75">
        <f t="shared" si="5"/>
        <v>30000</v>
      </c>
    </row>
    <row r="187" spans="1:8" ht="42" customHeight="1">
      <c r="A187" s="47" t="s">
        <v>714</v>
      </c>
      <c r="B187" s="165" t="s">
        <v>6</v>
      </c>
      <c r="C187" s="165" t="s">
        <v>55</v>
      </c>
      <c r="D187" s="167">
        <v>3330100850</v>
      </c>
      <c r="E187" s="167">
        <v>600</v>
      </c>
      <c r="F187" s="76">
        <v>100000</v>
      </c>
      <c r="G187" s="147"/>
      <c r="H187" s="75">
        <f t="shared" si="5"/>
        <v>100000</v>
      </c>
    </row>
    <row r="188" spans="1:8" ht="63.75">
      <c r="A188" s="26" t="s">
        <v>186</v>
      </c>
      <c r="B188" s="165" t="s">
        <v>6</v>
      </c>
      <c r="C188" s="165" t="s">
        <v>55</v>
      </c>
      <c r="D188" s="25">
        <v>4190000370</v>
      </c>
      <c r="E188" s="167">
        <v>100</v>
      </c>
      <c r="F188" s="75">
        <v>1521086</v>
      </c>
      <c r="G188" s="147">
        <v>3197</v>
      </c>
      <c r="H188" s="75">
        <f t="shared" si="5"/>
        <v>1524283</v>
      </c>
    </row>
    <row r="189" spans="1:8" ht="38.25">
      <c r="A189" s="26" t="s">
        <v>187</v>
      </c>
      <c r="B189" s="165" t="s">
        <v>6</v>
      </c>
      <c r="C189" s="165" t="s">
        <v>55</v>
      </c>
      <c r="D189" s="25">
        <v>4190000370</v>
      </c>
      <c r="E189" s="167">
        <v>200</v>
      </c>
      <c r="F189" s="75">
        <v>73409</v>
      </c>
      <c r="G189" s="147">
        <v>9176</v>
      </c>
      <c r="H189" s="75">
        <f t="shared" si="5"/>
        <v>82585</v>
      </c>
    </row>
    <row r="190" spans="1:8" ht="77.25">
      <c r="A190" s="39" t="s">
        <v>715</v>
      </c>
      <c r="B190" s="165" t="s">
        <v>6</v>
      </c>
      <c r="C190" s="167">
        <v>1004</v>
      </c>
      <c r="D190" s="165" t="s">
        <v>541</v>
      </c>
      <c r="E190" s="167">
        <v>300</v>
      </c>
      <c r="F190" s="75">
        <v>695685.37</v>
      </c>
      <c r="G190" s="147"/>
      <c r="H190" s="75">
        <f t="shared" si="5"/>
        <v>695685.37</v>
      </c>
    </row>
    <row r="191" spans="1:8" ht="63.75">
      <c r="A191" s="26" t="s">
        <v>839</v>
      </c>
      <c r="B191" s="189" t="s">
        <v>6</v>
      </c>
      <c r="C191" s="190">
        <v>1101</v>
      </c>
      <c r="D191" s="148" t="s">
        <v>419</v>
      </c>
      <c r="E191" s="190">
        <v>100</v>
      </c>
      <c r="F191" s="75">
        <v>19000</v>
      </c>
      <c r="G191" s="147"/>
      <c r="H191" s="75">
        <f t="shared" si="5"/>
        <v>19000</v>
      </c>
    </row>
    <row r="192" spans="1:8" ht="38.25">
      <c r="A192" s="26" t="s">
        <v>598</v>
      </c>
      <c r="B192" s="165" t="s">
        <v>6</v>
      </c>
      <c r="C192" s="167">
        <v>1101</v>
      </c>
      <c r="D192" s="148" t="s">
        <v>419</v>
      </c>
      <c r="E192" s="167">
        <v>200</v>
      </c>
      <c r="F192" s="75">
        <v>31000</v>
      </c>
      <c r="G192" s="147"/>
      <c r="H192" s="75">
        <f t="shared" si="5"/>
        <v>31000</v>
      </c>
    </row>
    <row r="193" spans="1:8" ht="54.75" customHeight="1">
      <c r="A193" s="26" t="s">
        <v>373</v>
      </c>
      <c r="B193" s="165" t="s">
        <v>6</v>
      </c>
      <c r="C193" s="167">
        <v>1102</v>
      </c>
      <c r="D193" s="148" t="s">
        <v>640</v>
      </c>
      <c r="E193" s="167">
        <v>100</v>
      </c>
      <c r="F193" s="75">
        <v>200000</v>
      </c>
      <c r="G193" s="147"/>
      <c r="H193" s="75">
        <f t="shared" si="5"/>
        <v>200000</v>
      </c>
    </row>
    <row r="194" spans="1:8" ht="27" customHeight="1">
      <c r="A194" s="48" t="s">
        <v>123</v>
      </c>
      <c r="B194" s="44" t="s">
        <v>122</v>
      </c>
      <c r="C194" s="49"/>
      <c r="D194" s="44"/>
      <c r="E194" s="163"/>
      <c r="F194" s="74">
        <f>F195+F196+F197+F198+F202+F203+F204+F205+F206+F199+F201+F200</f>
        <v>6380310.4000000004</v>
      </c>
      <c r="G194" s="74">
        <f>G195+G196+G197+G198+G202+G203+G204+G205+G206+G199+G201+G200</f>
        <v>61012</v>
      </c>
      <c r="H194" s="74">
        <f>H195+H196+H197+H198+H202+H203+H204+H205+H206+H199+H201+H200</f>
        <v>6441322.4000000004</v>
      </c>
    </row>
    <row r="195" spans="1:8" ht="30.75" customHeight="1">
      <c r="A195" s="39" t="s">
        <v>596</v>
      </c>
      <c r="B195" s="165" t="s">
        <v>122</v>
      </c>
      <c r="C195" s="165" t="s">
        <v>45</v>
      </c>
      <c r="D195" s="25">
        <v>2240100230</v>
      </c>
      <c r="E195" s="167">
        <v>200</v>
      </c>
      <c r="F195" s="75">
        <v>1250000</v>
      </c>
      <c r="G195" s="147"/>
      <c r="H195" s="75">
        <f>F195+G195</f>
        <v>1250000</v>
      </c>
    </row>
    <row r="196" spans="1:8" ht="51">
      <c r="A196" s="26" t="s">
        <v>143</v>
      </c>
      <c r="B196" s="165" t="s">
        <v>122</v>
      </c>
      <c r="C196" s="165" t="s">
        <v>45</v>
      </c>
      <c r="D196" s="25">
        <v>4290020140</v>
      </c>
      <c r="E196" s="167">
        <v>200</v>
      </c>
      <c r="F196" s="75">
        <v>206500</v>
      </c>
      <c r="G196" s="147"/>
      <c r="H196" s="75">
        <f t="shared" ref="H196:H206" si="6">F196+G196</f>
        <v>206500</v>
      </c>
    </row>
    <row r="197" spans="1:8" ht="51.75">
      <c r="A197" s="124" t="s">
        <v>443</v>
      </c>
      <c r="B197" s="165" t="s">
        <v>122</v>
      </c>
      <c r="C197" s="165" t="s">
        <v>45</v>
      </c>
      <c r="D197" s="165" t="s">
        <v>645</v>
      </c>
      <c r="E197" s="167">
        <v>200</v>
      </c>
      <c r="F197" s="75">
        <v>80000</v>
      </c>
      <c r="G197" s="147"/>
      <c r="H197" s="75">
        <f t="shared" si="6"/>
        <v>80000</v>
      </c>
    </row>
    <row r="198" spans="1:8" ht="51">
      <c r="A198" s="26" t="s">
        <v>525</v>
      </c>
      <c r="B198" s="165" t="s">
        <v>122</v>
      </c>
      <c r="C198" s="165" t="s">
        <v>54</v>
      </c>
      <c r="D198" s="148" t="s">
        <v>644</v>
      </c>
      <c r="E198" s="167">
        <v>200</v>
      </c>
      <c r="F198" s="75">
        <v>190000</v>
      </c>
      <c r="G198" s="147"/>
      <c r="H198" s="75">
        <f t="shared" si="6"/>
        <v>190000</v>
      </c>
    </row>
    <row r="199" spans="1:8" ht="28.5" customHeight="1">
      <c r="A199" s="39" t="s">
        <v>635</v>
      </c>
      <c r="B199" s="165" t="s">
        <v>122</v>
      </c>
      <c r="C199" s="165" t="s">
        <v>54</v>
      </c>
      <c r="D199" s="148" t="s">
        <v>602</v>
      </c>
      <c r="E199" s="167">
        <v>200</v>
      </c>
      <c r="F199" s="75">
        <v>100000</v>
      </c>
      <c r="G199" s="147"/>
      <c r="H199" s="75">
        <f t="shared" si="6"/>
        <v>100000</v>
      </c>
    </row>
    <row r="200" spans="1:8" ht="51.75">
      <c r="A200" s="39" t="s">
        <v>850</v>
      </c>
      <c r="B200" s="196" t="s">
        <v>122</v>
      </c>
      <c r="C200" s="196" t="s">
        <v>55</v>
      </c>
      <c r="D200" s="148" t="s">
        <v>544</v>
      </c>
      <c r="E200" s="197">
        <v>200</v>
      </c>
      <c r="F200" s="75">
        <v>120000</v>
      </c>
      <c r="G200" s="147"/>
      <c r="H200" s="75">
        <f t="shared" si="6"/>
        <v>120000</v>
      </c>
    </row>
    <row r="201" spans="1:8" ht="42.75" customHeight="1">
      <c r="A201" s="39" t="s">
        <v>625</v>
      </c>
      <c r="B201" s="165" t="s">
        <v>122</v>
      </c>
      <c r="C201" s="165" t="s">
        <v>55</v>
      </c>
      <c r="D201" s="165" t="s">
        <v>667</v>
      </c>
      <c r="E201" s="167">
        <v>200</v>
      </c>
      <c r="F201" s="75">
        <v>70000</v>
      </c>
      <c r="G201" s="147"/>
      <c r="H201" s="75">
        <f t="shared" si="6"/>
        <v>70000</v>
      </c>
    </row>
    <row r="202" spans="1:8" ht="63.75">
      <c r="A202" s="26" t="s">
        <v>121</v>
      </c>
      <c r="B202" s="165" t="s">
        <v>122</v>
      </c>
      <c r="C202" s="165" t="s">
        <v>124</v>
      </c>
      <c r="D202" s="165" t="s">
        <v>116</v>
      </c>
      <c r="E202" s="41" t="s">
        <v>7</v>
      </c>
      <c r="F202" s="75">
        <v>1796872</v>
      </c>
      <c r="G202" s="147">
        <v>54514</v>
      </c>
      <c r="H202" s="75">
        <f t="shared" si="6"/>
        <v>1851386</v>
      </c>
    </row>
    <row r="203" spans="1:8" ht="38.25">
      <c r="A203" s="26" t="s">
        <v>141</v>
      </c>
      <c r="B203" s="165" t="s">
        <v>122</v>
      </c>
      <c r="C203" s="165" t="s">
        <v>124</v>
      </c>
      <c r="D203" s="165" t="s">
        <v>116</v>
      </c>
      <c r="E203" s="41" t="s">
        <v>70</v>
      </c>
      <c r="F203" s="75">
        <v>160438</v>
      </c>
      <c r="G203" s="147">
        <v>6498</v>
      </c>
      <c r="H203" s="75">
        <f t="shared" si="6"/>
        <v>166936</v>
      </c>
    </row>
    <row r="204" spans="1:8" ht="25.5">
      <c r="A204" s="26" t="s">
        <v>185</v>
      </c>
      <c r="B204" s="165" t="s">
        <v>122</v>
      </c>
      <c r="C204" s="165" t="s">
        <v>124</v>
      </c>
      <c r="D204" s="165" t="s">
        <v>116</v>
      </c>
      <c r="E204" s="41" t="s">
        <v>184</v>
      </c>
      <c r="F204" s="75">
        <v>2000</v>
      </c>
      <c r="G204" s="147"/>
      <c r="H204" s="75">
        <f t="shared" si="6"/>
        <v>2000</v>
      </c>
    </row>
    <row r="205" spans="1:8" ht="39">
      <c r="A205" s="39" t="s">
        <v>377</v>
      </c>
      <c r="B205" s="165" t="s">
        <v>122</v>
      </c>
      <c r="C205" s="165" t="s">
        <v>60</v>
      </c>
      <c r="D205" s="171" t="s">
        <v>606</v>
      </c>
      <c r="E205" s="40">
        <v>400</v>
      </c>
      <c r="F205" s="75">
        <v>2124500.4</v>
      </c>
      <c r="G205" s="147"/>
      <c r="H205" s="75">
        <f t="shared" si="6"/>
        <v>2124500.4</v>
      </c>
    </row>
    <row r="206" spans="1:8" ht="42.75" customHeight="1">
      <c r="A206" s="26" t="s">
        <v>598</v>
      </c>
      <c r="B206" s="165" t="s">
        <v>122</v>
      </c>
      <c r="C206" s="165" t="s">
        <v>317</v>
      </c>
      <c r="D206" s="148" t="s">
        <v>419</v>
      </c>
      <c r="E206" s="167">
        <v>200</v>
      </c>
      <c r="F206" s="75">
        <v>280000</v>
      </c>
      <c r="G206" s="147"/>
      <c r="H206" s="75">
        <f t="shared" si="6"/>
        <v>280000</v>
      </c>
    </row>
    <row r="207" spans="1:8" ht="18" customHeight="1">
      <c r="A207" s="188" t="s">
        <v>16</v>
      </c>
      <c r="B207" s="87"/>
      <c r="C207" s="87"/>
      <c r="D207" s="87"/>
      <c r="E207" s="87"/>
      <c r="F207" s="74">
        <f>F19+F70+F67+F116+F194</f>
        <v>251612592.82000002</v>
      </c>
      <c r="G207" s="74">
        <f>G19+G70+G67+G116+G194</f>
        <v>13993617.59</v>
      </c>
      <c r="H207" s="74">
        <f>H19+H70+H67+H116+H194</f>
        <v>265606210.40999997</v>
      </c>
    </row>
    <row r="208" spans="1:8" ht="12.75" customHeight="1">
      <c r="A208" s="83"/>
    </row>
    <row r="209" spans="1:1" ht="12.75" customHeight="1">
      <c r="A209" s="83"/>
    </row>
  </sheetData>
  <mergeCells count="21">
    <mergeCell ref="D1:H1"/>
    <mergeCell ref="D2:H2"/>
    <mergeCell ref="D3:H3"/>
    <mergeCell ref="D4:H4"/>
    <mergeCell ref="C5:H5"/>
    <mergeCell ref="G16:G18"/>
    <mergeCell ref="H16:H18"/>
    <mergeCell ref="D6:H6"/>
    <mergeCell ref="D7:H7"/>
    <mergeCell ref="D8:H8"/>
    <mergeCell ref="D9:H9"/>
    <mergeCell ref="C10:H10"/>
    <mergeCell ref="E15:H15"/>
    <mergeCell ref="A12:H12"/>
    <mergeCell ref="A13:H13"/>
    <mergeCell ref="F16:F18"/>
    <mergeCell ref="A16:A18"/>
    <mergeCell ref="B16:B18"/>
    <mergeCell ref="C16:C18"/>
    <mergeCell ref="D16:D18"/>
    <mergeCell ref="E16:E18"/>
  </mergeCells>
  <pageMargins left="0.9055118110236221" right="0.31496062992125984" top="0.35433070866141736" bottom="0.35433070866141736" header="0" footer="0"/>
  <pageSetup paperSize="9" scale="69" orientation="portrait" r:id="rId1"/>
  <rowBreaks count="7" manualBreakCount="7">
    <brk id="36" max="7" man="1"/>
    <brk id="61" max="7" man="1"/>
    <brk id="86" max="7" man="1"/>
    <brk id="107" max="7" man="1"/>
    <brk id="129" max="7" man="1"/>
    <brk id="151" max="7" man="1"/>
    <brk id="16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workbookViewId="0">
      <selection activeCell="A17" sqref="A17:A18"/>
    </sheetView>
  </sheetViews>
  <sheetFormatPr defaultRowHeight="15"/>
  <cols>
    <col min="1" max="1" width="17" customWidth="1"/>
    <col min="2" max="2" width="10.7109375" customWidth="1"/>
    <col min="3" max="3" width="10.28515625" customWidth="1"/>
    <col min="4" max="4" width="11" customWidth="1"/>
    <col min="5" max="5" width="9.7109375" customWidth="1"/>
    <col min="6" max="6" width="12" customWidth="1"/>
    <col min="7" max="7" width="10.85546875" customWidth="1"/>
    <col min="8" max="8" width="12" customWidth="1"/>
    <col min="9" max="9" width="11.85546875" customWidth="1"/>
    <col min="10" max="10" width="9.5703125" bestFit="1" customWidth="1"/>
  </cols>
  <sheetData>
    <row r="1" spans="1:9" ht="15.75">
      <c r="G1" s="248" t="s">
        <v>882</v>
      </c>
      <c r="H1" s="248"/>
      <c r="I1" s="248"/>
    </row>
    <row r="2" spans="1:9" ht="15.75">
      <c r="G2" s="248" t="s">
        <v>293</v>
      </c>
      <c r="H2" s="248"/>
      <c r="I2" s="248"/>
    </row>
    <row r="3" spans="1:9" ht="15.75">
      <c r="G3" s="248" t="s">
        <v>294</v>
      </c>
      <c r="H3" s="248"/>
      <c r="I3" s="248"/>
    </row>
    <row r="4" spans="1:9" ht="15.75">
      <c r="G4" s="248" t="s">
        <v>295</v>
      </c>
      <c r="H4" s="248"/>
      <c r="I4" s="248"/>
    </row>
    <row r="5" spans="1:9" ht="15.75">
      <c r="G5" s="248" t="s">
        <v>887</v>
      </c>
      <c r="H5" s="248"/>
      <c r="I5" s="248"/>
    </row>
    <row r="6" spans="1:9" ht="15.75" customHeight="1">
      <c r="F6" s="161"/>
      <c r="G6" s="248" t="s">
        <v>834</v>
      </c>
      <c r="H6" s="248"/>
      <c r="I6" s="248"/>
    </row>
    <row r="7" spans="1:9" ht="15" customHeight="1">
      <c r="F7" s="184"/>
      <c r="G7" s="248" t="s">
        <v>293</v>
      </c>
      <c r="H7" s="248"/>
      <c r="I7" s="248"/>
    </row>
    <row r="8" spans="1:9" ht="15" customHeight="1">
      <c r="F8" s="184"/>
      <c r="G8" s="248" t="s">
        <v>294</v>
      </c>
      <c r="H8" s="248"/>
      <c r="I8" s="248"/>
    </row>
    <row r="9" spans="1:9" ht="15" customHeight="1">
      <c r="F9" s="184"/>
      <c r="G9" s="248" t="s">
        <v>295</v>
      </c>
      <c r="H9" s="248"/>
      <c r="I9" s="248"/>
    </row>
    <row r="10" spans="1:9" ht="15" customHeight="1">
      <c r="F10" s="161"/>
      <c r="G10" s="248" t="s">
        <v>842</v>
      </c>
      <c r="H10" s="248"/>
      <c r="I10" s="248"/>
    </row>
    <row r="11" spans="1:9" ht="15" customHeight="1">
      <c r="F11" s="160"/>
      <c r="G11" s="160"/>
      <c r="H11" s="160"/>
    </row>
    <row r="12" spans="1:9" ht="15" customHeight="1">
      <c r="A12" s="253" t="s">
        <v>816</v>
      </c>
      <c r="B12" s="253"/>
      <c r="C12" s="253"/>
      <c r="D12" s="253"/>
      <c r="E12" s="253"/>
      <c r="F12" s="253"/>
      <c r="G12" s="253"/>
      <c r="H12" s="253"/>
      <c r="I12" s="253"/>
    </row>
    <row r="13" spans="1:9" ht="15" customHeight="1">
      <c r="A13" s="253" t="s">
        <v>817</v>
      </c>
      <c r="B13" s="253"/>
      <c r="C13" s="253"/>
      <c r="D13" s="253"/>
      <c r="E13" s="253"/>
      <c r="F13" s="253"/>
      <c r="G13" s="253"/>
      <c r="H13" s="253"/>
      <c r="I13" s="253"/>
    </row>
    <row r="14" spans="1:9" ht="15" customHeight="1">
      <c r="A14" s="253" t="s">
        <v>854</v>
      </c>
      <c r="B14" s="253"/>
      <c r="C14" s="253"/>
      <c r="D14" s="253"/>
      <c r="E14" s="253"/>
      <c r="F14" s="253"/>
      <c r="G14" s="253"/>
      <c r="H14" s="253"/>
      <c r="I14" s="253"/>
    </row>
    <row r="16" spans="1:9" ht="15.75">
      <c r="H16" s="172"/>
      <c r="I16" s="201" t="s">
        <v>300</v>
      </c>
    </row>
    <row r="17" spans="1:10">
      <c r="A17" s="302" t="s">
        <v>818</v>
      </c>
      <c r="B17" s="304" t="s">
        <v>362</v>
      </c>
      <c r="C17" s="304"/>
      <c r="D17" s="304"/>
      <c r="E17" s="304"/>
      <c r="F17" s="304"/>
      <c r="G17" s="304"/>
      <c r="H17" s="304"/>
      <c r="I17" s="304"/>
    </row>
    <row r="18" spans="1:10" ht="409.6" customHeight="1">
      <c r="A18" s="303"/>
      <c r="B18" s="20" t="s">
        <v>819</v>
      </c>
      <c r="C18" s="20" t="s">
        <v>820</v>
      </c>
      <c r="D18" s="20" t="s">
        <v>821</v>
      </c>
      <c r="E18" s="20" t="s">
        <v>822</v>
      </c>
      <c r="F18" s="20" t="s">
        <v>823</v>
      </c>
      <c r="G18" s="20" t="s">
        <v>824</v>
      </c>
      <c r="H18" s="173" t="s">
        <v>825</v>
      </c>
      <c r="I18" s="174" t="s">
        <v>826</v>
      </c>
    </row>
    <row r="19" spans="1:10" ht="43.5" customHeight="1">
      <c r="A19" s="175" t="s">
        <v>827</v>
      </c>
      <c r="B19" s="176">
        <v>76163</v>
      </c>
      <c r="C19" s="13">
        <v>517332</v>
      </c>
      <c r="D19" s="13">
        <v>828681</v>
      </c>
      <c r="E19" s="13">
        <v>42100</v>
      </c>
      <c r="F19" s="13">
        <v>124556</v>
      </c>
      <c r="G19" s="13">
        <v>229100</v>
      </c>
      <c r="H19" s="13"/>
      <c r="I19" s="177"/>
    </row>
    <row r="20" spans="1:10" ht="44.25" customHeight="1">
      <c r="A20" s="178" t="s">
        <v>828</v>
      </c>
      <c r="B20" s="176">
        <v>45214</v>
      </c>
      <c r="C20" s="13">
        <v>634383</v>
      </c>
      <c r="D20" s="13">
        <v>245491</v>
      </c>
      <c r="E20" s="13">
        <v>42100</v>
      </c>
      <c r="F20" s="13">
        <v>171633</v>
      </c>
      <c r="G20" s="13">
        <v>242700</v>
      </c>
      <c r="H20" s="13"/>
      <c r="I20" s="176">
        <v>140207</v>
      </c>
    </row>
    <row r="21" spans="1:10" ht="45" customHeight="1">
      <c r="A21" s="178" t="s">
        <v>829</v>
      </c>
      <c r="B21" s="176">
        <v>84625</v>
      </c>
      <c r="C21" s="13">
        <v>946529</v>
      </c>
      <c r="D21" s="13">
        <v>730072</v>
      </c>
      <c r="E21" s="13">
        <v>73700</v>
      </c>
      <c r="F21" s="210" t="s">
        <v>869</v>
      </c>
      <c r="G21" s="13">
        <v>243300</v>
      </c>
      <c r="H21" s="13"/>
      <c r="I21" s="176">
        <v>98200</v>
      </c>
    </row>
    <row r="22" spans="1:10" ht="43.5" customHeight="1">
      <c r="A22" s="178" t="s">
        <v>830</v>
      </c>
      <c r="B22" s="176">
        <v>54934</v>
      </c>
      <c r="C22" s="13">
        <v>194741</v>
      </c>
      <c r="D22" s="13">
        <v>0</v>
      </c>
      <c r="E22" s="13">
        <v>0</v>
      </c>
      <c r="F22" s="162" t="s">
        <v>831</v>
      </c>
      <c r="G22" s="179">
        <v>50000</v>
      </c>
      <c r="H22" s="180"/>
      <c r="I22" s="177"/>
    </row>
    <row r="23" spans="1:10" ht="44.25" customHeight="1">
      <c r="A23" s="178" t="s">
        <v>832</v>
      </c>
      <c r="B23" s="176">
        <v>99664</v>
      </c>
      <c r="C23" s="13">
        <v>1074468</v>
      </c>
      <c r="D23" s="13">
        <v>537691</v>
      </c>
      <c r="E23" s="13">
        <v>42100</v>
      </c>
      <c r="F23" s="13">
        <v>1067889</v>
      </c>
      <c r="G23" s="13">
        <v>201200</v>
      </c>
      <c r="H23" s="13">
        <v>46200</v>
      </c>
      <c r="I23" s="177"/>
    </row>
    <row r="24" spans="1:10">
      <c r="A24" s="181" t="s">
        <v>833</v>
      </c>
      <c r="B24" s="182">
        <f>B19+B20+B21+B22+B23</f>
        <v>360600</v>
      </c>
      <c r="C24" s="182">
        <f t="shared" ref="C24:I24" si="0">C19+C20+C21+C22+C23</f>
        <v>3367453</v>
      </c>
      <c r="D24" s="182">
        <f t="shared" si="0"/>
        <v>2341935</v>
      </c>
      <c r="E24" s="182">
        <f t="shared" si="0"/>
        <v>200000</v>
      </c>
      <c r="F24" s="182">
        <f t="shared" si="0"/>
        <v>1786900</v>
      </c>
      <c r="G24" s="182">
        <f t="shared" si="0"/>
        <v>966300</v>
      </c>
      <c r="H24" s="182">
        <f t="shared" si="0"/>
        <v>46200</v>
      </c>
      <c r="I24" s="182">
        <f t="shared" si="0"/>
        <v>238407</v>
      </c>
      <c r="J24" s="185"/>
    </row>
    <row r="27" spans="1:10">
      <c r="B27" s="183"/>
    </row>
  </sheetData>
  <mergeCells count="15">
    <mergeCell ref="G1:I1"/>
    <mergeCell ref="G2:I2"/>
    <mergeCell ref="G3:I3"/>
    <mergeCell ref="G4:I4"/>
    <mergeCell ref="G5:I5"/>
    <mergeCell ref="A17:A18"/>
    <mergeCell ref="B17:I17"/>
    <mergeCell ref="G6:I6"/>
    <mergeCell ref="G7:I7"/>
    <mergeCell ref="G8:I8"/>
    <mergeCell ref="G9:I9"/>
    <mergeCell ref="G10:I10"/>
    <mergeCell ref="A12:I12"/>
    <mergeCell ref="A13:I13"/>
    <mergeCell ref="A14:I14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3'!Область_печати</vt:lpstr>
      <vt:lpstr>'Приложение 5'!Область_печати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2022-02-22T07:57:08Z</cp:lastPrinted>
  <dcterms:created xsi:type="dcterms:W3CDTF">2014-09-25T13:17:34Z</dcterms:created>
  <dcterms:modified xsi:type="dcterms:W3CDTF">2022-02-22T07:57:26Z</dcterms:modified>
</cp:coreProperties>
</file>